
<file path=[Content_Types].xml><?xml version="1.0" encoding="utf-8"?>
<Types xmlns="http://schemas.openxmlformats.org/package/2006/content-types">
  <Override PartName="/customXml/itemProps2.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9440" windowHeight="11640" activeTab="12"/>
  </bookViews>
  <sheets>
    <sheet name="46" sheetId="1" r:id="rId1"/>
    <sheet name="47" sheetId="2" r:id="rId2"/>
    <sheet name="48" sheetId="3" r:id="rId3"/>
    <sheet name="49" sheetId="4" r:id="rId4"/>
    <sheet name="50" sheetId="5" r:id="rId5"/>
    <sheet name="51" sheetId="6" r:id="rId6"/>
    <sheet name="52" sheetId="7" r:id="rId7"/>
    <sheet name="53" sheetId="8" r:id="rId8"/>
    <sheet name="54" sheetId="9" r:id="rId9"/>
    <sheet name="55" sheetId="10" r:id="rId10"/>
    <sheet name="56" sheetId="11" r:id="rId11"/>
    <sheet name="57" sheetId="12" r:id="rId12"/>
    <sheet name="58" sheetId="13" r:id="rId13"/>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3" i="13"/>
  <c r="Q282"/>
  <c r="C282"/>
  <c r="Q281"/>
  <c r="Q280"/>
  <c r="Q279"/>
  <c r="Q278"/>
  <c r="Q277"/>
  <c r="Q276"/>
  <c r="Q275"/>
  <c r="Q274"/>
  <c r="Q273"/>
  <c r="Q272"/>
  <c r="Q271"/>
  <c r="Q270"/>
  <c r="Q269"/>
  <c r="Q268"/>
  <c r="Q267"/>
  <c r="Q266"/>
  <c r="Q265"/>
  <c r="Q264"/>
  <c r="Q263"/>
  <c r="Q262"/>
  <c r="Q261"/>
  <c r="Q260"/>
  <c r="Q259"/>
  <c r="Q258"/>
  <c r="Q257"/>
  <c r="Q256"/>
  <c r="Q255"/>
  <c r="Q254"/>
  <c r="Q253"/>
  <c r="Q252"/>
  <c r="Q251"/>
  <c r="Q250"/>
  <c r="Q249"/>
  <c r="Q248"/>
  <c r="Q247"/>
  <c r="Q246"/>
  <c r="Q245"/>
  <c r="Q244"/>
  <c r="Q243"/>
  <c r="Q242"/>
  <c r="Q241"/>
  <c r="Q240"/>
  <c r="Q239"/>
  <c r="Q238"/>
  <c r="Q237"/>
  <c r="Q236"/>
  <c r="Q235"/>
  <c r="Q234"/>
  <c r="Q233"/>
  <c r="Q232"/>
  <c r="Q231"/>
  <c r="Q230"/>
  <c r="Q229"/>
  <c r="Q228"/>
  <c r="Q227"/>
  <c r="Q226"/>
  <c r="Q225"/>
  <c r="Q224"/>
  <c r="Q223"/>
  <c r="Q222"/>
  <c r="Q221"/>
  <c r="Q220"/>
  <c r="Q219"/>
  <c r="Q218"/>
  <c r="Q217"/>
  <c r="Q216"/>
  <c r="Q215"/>
  <c r="Q214"/>
  <c r="Q213"/>
  <c r="Q212"/>
  <c r="Q211"/>
  <c r="Q210"/>
  <c r="Q209"/>
  <c r="Q208"/>
  <c r="Q207"/>
  <c r="Q206"/>
  <c r="Q205"/>
  <c r="Q204"/>
  <c r="Q203"/>
  <c r="Q202"/>
  <c r="Q201"/>
  <c r="Q200"/>
  <c r="Q199"/>
  <c r="Q198"/>
  <c r="Q197"/>
  <c r="Q196"/>
  <c r="Q195"/>
  <c r="Q194"/>
  <c r="Q193"/>
  <c r="Q192"/>
  <c r="Q191"/>
  <c r="Q190"/>
  <c r="Q189"/>
  <c r="Q188"/>
  <c r="Q187"/>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07"/>
  <c r="O106"/>
  <c r="O105"/>
  <c r="O104"/>
  <c r="O102"/>
  <c r="O101"/>
  <c r="O100"/>
  <c r="O99"/>
  <c r="O98"/>
  <c r="O97"/>
  <c r="O96"/>
  <c r="O95"/>
  <c r="O94"/>
  <c r="O93"/>
  <c r="O92"/>
  <c r="O91"/>
  <c r="O86"/>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A17" i="12"/>
  <c r="A16"/>
  <c r="A15"/>
  <c r="C8" i="11"/>
  <c r="A12" i="10"/>
  <c r="A13" s="1"/>
  <c r="A14" s="1"/>
  <c r="A15" s="1"/>
  <c r="A16" s="1"/>
  <c r="A17" s="1"/>
  <c r="A18" s="1"/>
  <c r="A11"/>
  <c r="A10"/>
  <c r="J8"/>
  <c r="I8"/>
  <c r="H8"/>
  <c r="G8"/>
  <c r="F8"/>
  <c r="E8"/>
  <c r="D8"/>
  <c r="C8"/>
  <c r="C75" i="8"/>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F10"/>
  <c r="C10"/>
  <c r="C9"/>
  <c r="C8" s="1"/>
  <c r="O8"/>
  <c r="N8"/>
  <c r="M8"/>
  <c r="L8"/>
  <c r="K8"/>
  <c r="J8"/>
  <c r="I8"/>
  <c r="H8"/>
  <c r="G8"/>
  <c r="F8"/>
  <c r="E8"/>
  <c r="D8"/>
  <c r="C24" i="7" l="1"/>
  <c r="C23"/>
  <c r="C22"/>
  <c r="C21"/>
  <c r="C20"/>
  <c r="C19"/>
  <c r="C18"/>
  <c r="C17"/>
  <c r="C16"/>
  <c r="C15"/>
  <c r="C14"/>
  <c r="C13"/>
  <c r="C12"/>
  <c r="C11"/>
  <c r="C10"/>
  <c r="C9"/>
  <c r="C61" i="6"/>
  <c r="C60"/>
  <c r="C59"/>
  <c r="C58"/>
  <c r="C57"/>
  <c r="C56"/>
  <c r="C55"/>
  <c r="C54"/>
  <c r="C53"/>
  <c r="C52"/>
  <c r="C51"/>
  <c r="C50"/>
  <c r="C49"/>
  <c r="C48"/>
  <c r="C47"/>
  <c r="C46"/>
  <c r="C45"/>
  <c r="C44"/>
  <c r="C43"/>
  <c r="C42"/>
  <c r="C41"/>
  <c r="E40"/>
  <c r="C40"/>
  <c r="C39"/>
  <c r="C38"/>
  <c r="C37"/>
  <c r="C36"/>
  <c r="C35"/>
  <c r="C34"/>
  <c r="C33"/>
  <c r="C32"/>
  <c r="C31"/>
  <c r="C30"/>
  <c r="C29"/>
  <c r="C28"/>
  <c r="C27"/>
  <c r="C26"/>
  <c r="E25"/>
  <c r="C25"/>
  <c r="E24"/>
  <c r="C24" s="1"/>
  <c r="E23"/>
  <c r="C23"/>
  <c r="E22"/>
  <c r="C22" s="1"/>
  <c r="E21"/>
  <c r="C21"/>
  <c r="E20"/>
  <c r="C20" s="1"/>
  <c r="E19"/>
  <c r="C19"/>
  <c r="C18"/>
  <c r="E17"/>
  <c r="C17" s="1"/>
  <c r="E16"/>
  <c r="C16" s="1"/>
  <c r="M9"/>
  <c r="M8" s="1"/>
  <c r="J9"/>
  <c r="I9"/>
  <c r="I8" s="1"/>
  <c r="H9"/>
  <c r="H8" s="1"/>
  <c r="G9"/>
  <c r="G8" s="1"/>
  <c r="F9"/>
  <c r="E9"/>
  <c r="E8" s="1"/>
  <c r="D9"/>
  <c r="C9" s="1"/>
  <c r="J8"/>
  <c r="F8"/>
  <c r="C8" l="1"/>
  <c r="D8"/>
  <c r="A30" i="5" l="1"/>
  <c r="A31" s="1"/>
  <c r="A32" s="1"/>
  <c r="A33" s="1"/>
  <c r="A34" s="1"/>
  <c r="A35" s="1"/>
  <c r="A36" s="1"/>
  <c r="A37" s="1"/>
  <c r="A38" s="1"/>
  <c r="A37" i="3"/>
  <c r="A38" s="1"/>
  <c r="A39" s="1"/>
  <c r="A11"/>
  <c r="A12" s="1"/>
  <c r="A13" s="1"/>
  <c r="A14" s="1"/>
  <c r="A15" s="1"/>
  <c r="A18" s="1"/>
  <c r="A19" s="1"/>
  <c r="A24" s="1"/>
  <c r="A25" s="1"/>
  <c r="A26" s="1"/>
  <c r="A27" s="1"/>
  <c r="A28" s="1"/>
  <c r="A31" i="2"/>
  <c r="A30"/>
  <c r="A27"/>
  <c r="A16"/>
  <c r="A15"/>
  <c r="A14"/>
  <c r="A11"/>
  <c r="C12" i="1"/>
  <c r="C9"/>
  <c r="A28" l="1"/>
</calcChain>
</file>

<file path=xl/sharedStrings.xml><?xml version="1.0" encoding="utf-8"?>
<sst xmlns="http://schemas.openxmlformats.org/spreadsheetml/2006/main" count="1366" uniqueCount="780">
  <si>
    <t>Đơn vị: Triệu đồng</t>
  </si>
  <si>
    <t>STT</t>
  </si>
  <si>
    <t>NỘI DUNG</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</si>
  <si>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</si>
  <si>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</si>
  <si>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</si>
  <si>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</si>
  <si>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</si>
  <si>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</si>
  <si>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</si>
  <si>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</si>
  <si>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</si>
  <si>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</si>
  <si>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</si>
  <si>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</si>
  <si>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</si>
  <si>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</si>
  <si>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</si>
  <si>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</si>
  <si>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</si>
  <si>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</si>
  <si>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</si>
  <si>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</si>
  <si>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</si>
  <si>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</si>
  <si>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</si>
  <si>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</si>
  <si>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</si>
  <si>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</si>
  <si>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</si>
  <si>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</si>
  <si>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</si>
  <si>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</si>
  <si>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</si>
  <si>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</si>
  <si>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</si>
  <si>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</si>
  <si>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</si>
  <si>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</si>
  <si>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</si>
  <si>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</si>
  <si>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t>
  </si>
  <si>
    <t>DỰ TOÁN</t>
  </si>
  <si>
    <t>Biểu số 46/CK-NSNN</t>
  </si>
  <si>
    <t>(Dự toán đã được Hội đồng nhân dân quyết định)</t>
  </si>
  <si>
    <t>UBND TỈNH HÒA BÌNH</t>
  </si>
  <si>
    <t>CÂN ĐỐI NGÂN SÁCH ĐỊA PHƯƠNG NĂM 2021</t>
  </si>
  <si>
    <t>Biểu số 47/CK-NSNN</t>
  </si>
  <si>
    <t xml:space="preserve">CÂN ĐỐI NGUỒN THU, CHI DỰ TOÁN NGÂN SÁCH CẤP TỈNH </t>
  </si>
  <si>
    <t>VÀ NGÂN SÁCH HUYỆN NĂM 2021</t>
  </si>
  <si>
    <t>NGÂN SÁCH CẤP TỈNH</t>
  </si>
  <si>
    <t>Nguồn thu ngân sách</t>
  </si>
  <si>
    <t>Thu ngân sách được hưởng theo phân cấp</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</si>
  <si>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</si>
  <si>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</si>
  <si>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</si>
  <si>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</si>
  <si>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</si>
  <si>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</si>
  <si>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</si>
  <si>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 (BAO GỒM NGÂN SÁCH CẤP HUYỆN VÀ NGÂN SÁCH XÃ)</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</si>
  <si>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</si>
  <si>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</si>
  <si>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</si>
  <si>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</si>
  <si>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</si>
  <si>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Biểu số 48/CK-NSNN</t>
  </si>
  <si>
    <t>DỰ TOÁN THU NGÂN SÁCH NHÀ NƯỚC NĂM 2021</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</si>
  <si>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</si>
  <si>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</si>
  <si>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</si>
  <si>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</si>
  <si>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</si>
  <si>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</si>
  <si>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</si>
  <si>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</si>
  <si>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</si>
  <si>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</si>
  <si>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</si>
  <si>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</si>
  <si>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</si>
  <si>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</si>
  <si>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</si>
  <si>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</si>
  <si>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</si>
  <si>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</si>
  <si>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</si>
  <si>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</si>
  <si>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</si>
  <si>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</si>
  <si>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</si>
  <si>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</si>
  <si>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</si>
  <si>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</si>
  <si>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</si>
  <si>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</si>
  <si>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</si>
  <si>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</si>
  <si>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</si>
  <si>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</si>
  <si>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</si>
  <si>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</si>
  <si>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</si>
  <si>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</si>
  <si>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</si>
  <si>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</si>
  <si>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</si>
  <si>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Biểu số 49/CK-NSNN</t>
  </si>
  <si>
    <t>DỰ TOÁN CHI NGÂN SÁCH ĐỊA PHƯƠNG, CHI NGÂN SÁCH CẤP TỈNH 
VÀ CHI NGÂN SÁCH HUYỆN THEO CƠ CẤU CHI NĂM   2021</t>
  </si>
  <si>
    <t>CHIA RA</t>
  </si>
  <si>
    <t>NGÂN SÁCH HUYỆN</t>
  </si>
  <si>
    <t>TỔNG CHI NGÂN SÁCH ĐỊA PHƯƠNG</t>
  </si>
  <si>
    <t>CHI CÂN ĐỐI NGÂN SÁCH ĐỊA PHƯƠNG</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</si>
  <si>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</si>
  <si>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</si>
  <si>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</si>
  <si>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</si>
  <si>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</si>
  <si>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</si>
  <si>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</si>
  <si>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</si>
  <si>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</si>
  <si>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</si>
  <si>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</si>
  <si>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</si>
  <si>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</si>
  <si>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</si>
  <si>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50/CK-NSNN</t>
  </si>
  <si>
    <t>DỰ TOÁN CHI NGÂN SÁCH CẤP TỈNH THEO TỪNG LĨNH VỰC NĂM 2021</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</si>
  <si>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</si>
  <si>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</si>
  <si>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</si>
  <si>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</si>
  <si>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</si>
  <si>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</si>
  <si>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</si>
  <si>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</si>
  <si>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</si>
  <si>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</si>
  <si>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</si>
  <si>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</si>
  <si>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</si>
  <si>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</si>
  <si>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</si>
  <si>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</si>
  <si>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</si>
  <si>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</si>
  <si>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</si>
  <si>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</si>
  <si>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51/CK-NSNN</t>
  </si>
  <si>
    <t>DỰ TOÁN CHI NGÂN SÁCH CẤP TỈNH CHO TỪNG CƠ QUAN, TỔ CHỨC NĂM 2021</t>
  </si>
  <si>
    <t>TÊN ĐƠN VỊ</t>
  </si>
  <si>
    <t>TỔNG SỐ</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</si>
  <si>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</si>
  <si>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</si>
  <si>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</si>
  <si>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</si>
  <si>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</si>
  <si>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</si>
  <si>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</si>
  <si>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</si>
  <si>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SỔ</t>
  </si>
  <si>
    <t>CHI ĐẨU TƯ PHÁT TRIỂN</t>
  </si>
  <si>
    <t>CHI THƯỜNG XUYÊN</t>
  </si>
  <si>
    <t>CÁC CƠ QUAN, TỔ CHỨC</t>
  </si>
  <si>
    <t>Văn phòng Uỷ ban nhân dân tỉnh</t>
  </si>
  <si>
    <t>Văn phòng HĐND tỉnh</t>
  </si>
  <si>
    <t>Ban Quản lý các khu công nghiệp tỉnh</t>
  </si>
  <si>
    <t xml:space="preserve">Sở Nông nghiệp và Phát triển nông thôn </t>
  </si>
  <si>
    <t xml:space="preserve">Sở Kế hoạch và Đầu tư </t>
  </si>
  <si>
    <t>Sở Tư pháp</t>
  </si>
  <si>
    <t xml:space="preserve">Sở Công thương </t>
  </si>
  <si>
    <t xml:space="preserve">Sở Khoa học và Công nghệ </t>
  </si>
  <si>
    <t>Sở Tài chính</t>
  </si>
  <si>
    <t>Sở Xây dựng</t>
  </si>
  <si>
    <t xml:space="preserve">Sở Giao thông vận tải </t>
  </si>
  <si>
    <t>Sở Giáo dục và Đào tạo</t>
  </si>
  <si>
    <t>Sở Y tế</t>
  </si>
  <si>
    <t>Sở Lao động - Thương binh và Xã hội</t>
  </si>
  <si>
    <t xml:space="preserve">Sở Văn hoá, Thể thao và Du lịch </t>
  </si>
  <si>
    <t>Sở Tài nguyên và Môi trường</t>
  </si>
  <si>
    <t>Sở Nội vụ</t>
  </si>
  <si>
    <t>Thanh tra tỉnh</t>
  </si>
  <si>
    <t>Ban Dân tộc</t>
  </si>
  <si>
    <t xml:space="preserve">Sở Thông tin và Truyền thông </t>
  </si>
  <si>
    <t>Sở Ngoại vụ</t>
  </si>
  <si>
    <t>Chi ngân sách đảng</t>
  </si>
  <si>
    <t>Tỉnh đoàn thanh niên</t>
  </si>
  <si>
    <t>Hội Liên hiệp Phụ nữ tỉnh</t>
  </si>
  <si>
    <t>Uỷ ban Mặt trận Tổ quốc Việt nam tỉnh</t>
  </si>
  <si>
    <t>Hội Nông dân tỉnh</t>
  </si>
  <si>
    <t>Hội Cựu chiến binh tỉnh</t>
  </si>
  <si>
    <t>Hội Chữ thập đỏ tỉnh</t>
  </si>
  <si>
    <t>Hội người cao tuổi tỉnh</t>
  </si>
  <si>
    <t>Hội Đông y tỉnh</t>
  </si>
  <si>
    <t>Liên minh Hợp tác xã</t>
  </si>
  <si>
    <t>Hội Văn học nghệ thuật</t>
  </si>
  <si>
    <t xml:space="preserve">Hội Nhà báo </t>
  </si>
  <si>
    <t>Báo Văn nghệ</t>
  </si>
  <si>
    <t>Hội Khuyến học</t>
  </si>
  <si>
    <t>Liên hiệp các hội khoa học và kỹ thuật</t>
  </si>
  <si>
    <t>Hội Luật gia</t>
  </si>
  <si>
    <t>Hội Nạn nhân chất độc da cam DIOXIN</t>
  </si>
  <si>
    <t>Hội Bảo trợ người tàn tật và trẻ mồ côi</t>
  </si>
  <si>
    <t>Hội Cựu thanh niên xung phong</t>
  </si>
  <si>
    <t>Quỹ phát triển khoa học và công nghệ</t>
  </si>
  <si>
    <t>Hội Người mù</t>
  </si>
  <si>
    <t>Quỹ Bảo vệ môi trường</t>
  </si>
  <si>
    <t>An ninh</t>
  </si>
  <si>
    <t>Quốc phòng</t>
  </si>
  <si>
    <t>Đài Phát thanh - Truyền hình tỉnh</t>
  </si>
  <si>
    <t>CHI BỔ SUNG CÓ MỤC TIÊU CHO NGÂN SÁCH HUYỆN</t>
  </si>
  <si>
    <t>VII</t>
  </si>
  <si>
    <t>Biểu số 52/CK-NSNN</t>
  </si>
  <si>
    <t>DỰ TOÁN CHI ĐẦU TƯ PHÁT TRIỂN CỦA NGÂN SÁCH CẤP TỈNH CHO TỪNG CƠ QUAN, TỔ CHỨC THEO LĨNH VỰC NĂM 2021</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</si>
  <si>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</si>
  <si>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</si>
  <si>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</si>
  <si>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</si>
  <si>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</si>
  <si>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</si>
  <si>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</si>
  <si>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</si>
  <si>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</si>
  <si>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</si>
  <si>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</si>
  <si>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</si>
  <si>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</si>
  <si>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</si>
  <si>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Khuyến công (TT Tư vấn Công nghiệp và khuyến công - Sở Công thương)</t>
  </si>
  <si>
    <t>Sự nghiệp nông nghiệp và Kiểm lâm (Sở Nông nghiệp và PTNT)</t>
  </si>
  <si>
    <t>Bổ sung vốn Quỹ hỗ trợ Hợp tác xã (Liên minh Hợp tác xã tỉnh)</t>
  </si>
  <si>
    <t>Bổ sung vốn Quỹ hỗ trợ nông dân (Hội Nông dân tỉnh)</t>
  </si>
  <si>
    <t>Sự nghiệp giao thông, đối ứng CT MTQG Xây dựng nông thôn mới (Sở Giao thông vận tải)</t>
  </si>
  <si>
    <t>Chi công tác quy hoạch</t>
  </si>
  <si>
    <t xml:space="preserve">Cấp bù thủy lợi phí </t>
  </si>
  <si>
    <t>Cải tạo, sửa chữa hồ Tráng Đụn, xã Bình Cảng, huyện Lạc Sơn (CT Khai thác Công trình Thuỷ lợi)</t>
  </si>
  <si>
    <t>Cải tạo, sửa chữa hồ Khang Mời, xã Yên Mông, thành phố HB (CT Khai thác Công trình Thuỷ lợi)</t>
  </si>
  <si>
    <t>Sửa chữa, nâng cấp bai Bo, thị trấn Bo, huyện Kim Bôi (CT Khai thác Công trình Thuỷ lợi)</t>
  </si>
  <si>
    <t>Dự án chữ trang trí trên đồi Ông Tượng</t>
  </si>
  <si>
    <t>Các nhiệm vụ của Sở Tài nguyên và Môi trường (Kinh phí thành lập bản đồ hành chính các huyện, thành phố; Điều tra thoái hóa đất kỳ đầu trên địa bàn tỉnh Hòa Bình; Bản đồ Atlas; Kiểm kê đất đai; Kinh phí điều tra, đánh giá hiện trạng xả nước thải vào nguồn nước trên địa bàn tỉnh, quản lý hoạt động xả nước thải vào nguồn nước; Kinh phí thẩm định giá đất cụ thể phục vụ công tác tính thu tiền sử dụng đất, tiền thuê đất...)</t>
  </si>
  <si>
    <t>Sở Nông nghiệp và Phát triển nông thôn: Kinh phí thực hiện giao đất, giao rừng, cấp giấy chứng nhận quyền sử dụng đất</t>
  </si>
  <si>
    <t>Kinh phí Nhà nước đặt hàng các đơn vị sự nghiệp</t>
  </si>
  <si>
    <t>Liên minh Hợp tác xã: Xúc tiến thương mại, mở rộng thị trường tiêu thụ sản phẩm của các hợp tác xã</t>
  </si>
  <si>
    <t>Đối ứng chi Xây dựng nông thôn mới, hỗ trợ phát triển sản xuất, các nhiệm vụ thuộc ngành nông nghiệp</t>
  </si>
  <si>
    <t>…</t>
  </si>
  <si>
    <t>Biểu số 53/CK-NSNN</t>
  </si>
  <si>
    <t>DỰ TOÁN CHI THƯỜNG XUYÊN CỦA NGÂN SÁCH CẤP TỈNH CHO TỪNG CƠ QUAN, TỔ CHỨC THEO LĨNH VỰC NĂM 2021</t>
  </si>
  <si>
    <t>Sở Y Tế</t>
  </si>
  <si>
    <t>Sở Khoa học và Công nghệ</t>
  </si>
  <si>
    <t>Sở Văn Hóa Thể thao và Du lịch</t>
  </si>
  <si>
    <t>Đoàn Thanh niên</t>
  </si>
  <si>
    <t>Sở Thông tin Truyền thông</t>
  </si>
  <si>
    <t>Đài phát thanh và truyền hình</t>
  </si>
  <si>
    <t>Sở Lao động Thương binh và Xã hội</t>
  </si>
  <si>
    <t>Sở Công thương</t>
  </si>
  <si>
    <t>Bổ sung vốn điều lệ Quỹ hỗ trợ Hợp tác xã</t>
  </si>
  <si>
    <t>Quỹ hỗ trợ nông dân (Hội Nông dân tỉnh)</t>
  </si>
  <si>
    <t xml:space="preserve">Sự nghiệp giao thông, Đề án Cứng hoá đường giao thông nông thôn (5 tỷ đồng), đối ứng CT MTQG Xây dựng nông thôn mới (Sở Giao thông vận tải) </t>
  </si>
  <si>
    <t>Sửa chữa hồ khang mời, xã Yên Mông, thành phố Hòa Bình</t>
  </si>
  <si>
    <t>Sở Tài nguyên và Môi trường (Kinh phí thành lập bản đồ hành chính các huyện, thành phố 1.000 tr.đồng; Điều tra thoái hóa đất kỳ đầu trên địa bàn tỉnh Hòa Bình 500 tr.đồng; Bản đồ Atlas 1.000 tr.đồng; Kiểm kê đất đai 2.000 tr.đồng; Kinh phí điều tra, đánh giá hiện trạng xả nước thải vào nguồn nước trên địa bàn tỉnh, quản lý hoạt động xả nước thải vào nguồn nước 500 tr.đồng)</t>
  </si>
  <si>
    <t xml:space="preserve">Liên minh Hợp tác xã; Xúc tiến thương mại, mở rộng thị trường tiêu thụ sản phẩm của các hợp tác xã </t>
  </si>
  <si>
    <t>Biểu số 54/CK-NSNN</t>
  </si>
  <si>
    <t>TỶ LỆ PHẦN TRĂM (%) CÁC KHOẢN THU PHÂN CHIA</t>
  </si>
  <si>
    <t>GIỮA NGÂN SÁCH CÁC CẤP CHÍNH QUYỀN ĐỊA PHƯƠNG NĂM 2021</t>
  </si>
  <si>
    <t>Đơn vị: %</t>
  </si>
  <si>
    <t>Tên đơn vị</t>
  </si>
  <si>
    <t>Chi tiết theo sắc thuế</t>
  </si>
  <si>
    <t>Thuế giá trị gia tăng (CTN-NQD)</t>
  </si>
  <si>
    <t>Thuế tài nguyên (CTN-NQD)</t>
  </si>
  <si>
    <t>Thuế thu nhập doanh nghiệp (CTN-NQD)</t>
  </si>
  <si>
    <t>Thuế tiêu thụ đặc biệt (CTN-NQD)</t>
  </si>
  <si>
    <t>Phí, lệ phí</t>
  </si>
  <si>
    <t>Thu tiền cho thuê mặt đất, mặt nước</t>
  </si>
  <si>
    <t>Thu xử phạt vi phạm hành chính</t>
  </si>
  <si>
    <t>Tài sản</t>
  </si>
  <si>
    <t>Nhà đất</t>
  </si>
  <si>
    <t>1</t>
  </si>
  <si>
    <t>Thành phố Hoà Bình</t>
  </si>
  <si>
    <t>2</t>
  </si>
  <si>
    <t>Huyện Mai Châu</t>
  </si>
  <si>
    <t>3</t>
  </si>
  <si>
    <t>Huyện Đà Bắc</t>
  </si>
  <si>
    <t>4</t>
  </si>
  <si>
    <t>Huyện Kim Bôi</t>
  </si>
  <si>
    <t>5</t>
  </si>
  <si>
    <t>Huyện Lương Sơn</t>
  </si>
  <si>
    <t>6</t>
  </si>
  <si>
    <t>Huyện Tân Lạc</t>
  </si>
  <si>
    <t>7</t>
  </si>
  <si>
    <t>Huyện Lạc Sơn</t>
  </si>
  <si>
    <t>8</t>
  </si>
  <si>
    <t>Huyện Yên Thuỷ</t>
  </si>
  <si>
    <t>9</t>
  </si>
  <si>
    <t>Huyện Lạc Thuỷ</t>
  </si>
  <si>
    <t>10</t>
  </si>
  <si>
    <t>Huyện Cao Phong</t>
  </si>
  <si>
    <t>Biểu số 55/CK-NSNN</t>
  </si>
  <si>
    <t>DỰ TOÁN THU, SỐ BỔ SUNG VÀ DỰ TOÁN CHI CÂN ĐỐI NGÂN SÁCH TỪNG HUYỆN NĂM 2021</t>
  </si>
  <si>
    <t>Tổng thu NSNN trên địa bàn</t>
  </si>
  <si>
    <t>Thu ngân sách huyện hưởng theo phân cấp</t>
  </si>
  <si>
    <t>Số bổ sung cân đối từ ngân sách cấp tỉnh</t>
  </si>
  <si>
    <t>Số bổ sung thực hiện điều chỉnh tiền lương</t>
  </si>
  <si>
    <t>Tổng chi cân đối ngân sách huyện</t>
  </si>
  <si>
    <t>Tổng số</t>
  </si>
  <si>
    <t>Chia ra</t>
  </si>
  <si>
    <t>Thu ngân sách huyện hưởng 100%</t>
  </si>
  <si>
    <t>Thu ngân sách huyện hưởng từ các khoản thu phân chia (theo phân cấp HĐND cấp tỉnh)</t>
  </si>
  <si>
    <t>Mai Châu</t>
  </si>
  <si>
    <t>Cao Phong</t>
  </si>
  <si>
    <t>Yên Thủy</t>
  </si>
  <si>
    <t>Đà Bắc</t>
  </si>
  <si>
    <t>Lạc Sơn</t>
  </si>
  <si>
    <t>Tân Lạc</t>
  </si>
  <si>
    <t>Kim Bôi</t>
  </si>
  <si>
    <t>Lương Sơn</t>
  </si>
  <si>
    <t>Lạc Thủy</t>
  </si>
  <si>
    <t>Thành phố Hòa Bình</t>
  </si>
  <si>
    <t>Biểu số 56/CK-NSNN</t>
  </si>
  <si>
    <t xml:space="preserve">DỰ TOÁN BỔ SUNG CÓ MỤC TIÊU TỪ NGÂN SÁCH CẤP TỈNH </t>
  </si>
  <si>
    <t>CHO NGÂN SÁCH TỪNG HUYỆN NĂM 2021</t>
  </si>
  <si>
    <t>Bổ sung vốn đầu tư để thực hiện các chương trình mục tiêu, nhiệm vụ</t>
  </si>
  <si>
    <t xml:space="preserve">Bổ sung vốn sự nghiệp để thực hiện các chế độ, chính sách, nhiệm vụ </t>
  </si>
  <si>
    <t>Bổ sung thực hiện các chương trình mục tiêu quốc gia</t>
  </si>
  <si>
    <t>Biểu số 57/CK-NSNN</t>
  </si>
  <si>
    <t>DỰ TOÁN CHI CHƯƠNG TRÌNH MỤC TIÊU QUỐC GIA NGÂN SÁCH CẤP TỈNH VÀ NGÂN SÁCH HUYỆN NĂM 2021</t>
  </si>
  <si>
    <t>Nội dung</t>
  </si>
  <si>
    <t>Trong đó</t>
  </si>
  <si>
    <t>Chương trình mục tiêu quốc gia ...</t>
  </si>
  <si>
    <t>Đầu tư phát triển</t>
  </si>
  <si>
    <t>Kinh phí sự nghiệp</t>
  </si>
  <si>
    <t>Vốn trong nước</t>
  </si>
  <si>
    <t>Vốn ngoài nước</t>
  </si>
  <si>
    <t>Ngân sách cấp tỉnh</t>
  </si>
  <si>
    <t>Cơ quan A</t>
  </si>
  <si>
    <t>Tổ chức B</t>
  </si>
  <si>
    <t>…………….</t>
  </si>
  <si>
    <t>Ngân sách huyện</t>
  </si>
  <si>
    <t>Huyện A</t>
  </si>
  <si>
    <t>Quận B</t>
  </si>
  <si>
    <t>Thành phố C</t>
  </si>
  <si>
    <t>Thị xã D</t>
  </si>
  <si>
    <t>Biểu số 58/CK-NSNN</t>
  </si>
  <si>
    <t>DANH MỤC CÁC CHƯƠNG TRÌNH, DỰ ÁN SỬ DỤNG VỐN NGÂN SÁCH NHÀ NƯỚC NĂM 2021</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</si>
  <si>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</si>
  <si>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</si>
  <si>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</si>
  <si>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</si>
  <si>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</si>
  <si>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</si>
  <si>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</si>
  <si>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Kế hoạch vốn năm…</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</si>
  <si>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</si>
  <si>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</si>
  <si>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</si>
  <si>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</si>
  <si>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</si>
  <si>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</si>
  <si>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Ngân sách tỉnh</t>
  </si>
  <si>
    <t>NGUỒN VỐN DO TỈNH QUẢN LÝ</t>
  </si>
  <si>
    <t>Dự án chưa có trong danh mục KH 16 - 20, bổ sung để thanh toán nợ XDCB</t>
  </si>
  <si>
    <t>Điều chỉnh quy hoạch sử dụng đất đến năm 2020 và kế hoạch sử dụng đất 5 năm (2016-2020) cấp tỉnh; Điều chỉnh quy hoạch sử dụng đất đến năm 2020 và kế hoạch sử dụng đất năm 2016 cấp huyện trên địa bàn tỉnh Hòa Bình</t>
  </si>
  <si>
    <t>Tỉnh HB</t>
  </si>
  <si>
    <t xml:space="preserve">Quyết định số 1077/QĐ-UBND ngày 22/6/2015 </t>
  </si>
  <si>
    <t>Xây dựng, cải tạo các hạng mục phụ trợ trong khuôn viên của sở Xây dựng</t>
  </si>
  <si>
    <t>TPHB</t>
  </si>
  <si>
    <t>2275; 24/9/2007</t>
  </si>
  <si>
    <t>Dự án chuyển tiếp từ giai đoạn 2016 - 2020 sang giai đoạn 2021 - 2025</t>
  </si>
  <si>
    <t>Dự án đã hoàn thành từ 31/12/2020 trở về trước</t>
  </si>
  <si>
    <t>Đầu tư xây dựng cầu Trắng, Phường Đồng Tiến, TPHB</t>
  </si>
  <si>
    <t xml:space="preserve">2400; 17/10/2018 </t>
  </si>
  <si>
    <t>Đường nối từ Quốc lộ 6 với đường Chi Lăng, thành phố Hòa Bình</t>
  </si>
  <si>
    <t>2537; 30/10/2018</t>
  </si>
  <si>
    <t>Trường phổ thông THCS&amp;THPT Ngọc Sơn</t>
  </si>
  <si>
    <t>40; 30/10/2015</t>
  </si>
  <si>
    <t>Trường THPT Tân Lạc (giai đoạn I)</t>
  </si>
  <si>
    <t>1618; 30/10/2012</t>
  </si>
  <si>
    <t>Trường PTTH Nam Lương Sơn</t>
  </si>
  <si>
    <t>2373; 30/10/2015</t>
  </si>
  <si>
    <t>Trung tâm đăng kiểm xe cơ giới và Trung tâm đào tạo lái xe hạng A1</t>
  </si>
  <si>
    <t>Số 321; 04/02/2016</t>
  </si>
  <si>
    <t>Trung tâm quan trắc tài nguyên và môi trường tinh</t>
  </si>
  <si>
    <t>2805; 31/10/2016</t>
  </si>
  <si>
    <t>Trung tâm hội chợ, triển lãm tỉnh Hòa Bình (GĐI)</t>
  </si>
  <si>
    <t>2631; 17/10/2016</t>
  </si>
  <si>
    <t>Tôn tạo di tích khảo số khu mộ cổ Đống Thếch</t>
  </si>
  <si>
    <t>2504; 29/10/2018</t>
  </si>
  <si>
    <t>Nâng cao năng lực hoạt động cho Trung tâm Kỹ thuật tiêu chuẩn đo lường chất lượng tỉnh Hòa Bình</t>
  </si>
  <si>
    <t>2349; 30/10/2015</t>
  </si>
  <si>
    <t>Nhà làm việc Hạt kiểm lâm tại dốc Chum, huyện Lương Sơn</t>
  </si>
  <si>
    <t>2295; 30/10/2015</t>
  </si>
  <si>
    <t>Dự án Tăng cường năng lực hệ thống sản xuất giống lúa nhân dân tỉnh Hòa Bình, giai đoạn 2010-2015</t>
  </si>
  <si>
    <t>1988;  18/10/2011</t>
  </si>
  <si>
    <t>Dự án dự kiến hoàn thành năm 2021</t>
  </si>
  <si>
    <t>Dự án cải tạo nâng cấp đường tỉnh 438B (Khoan Dụ - An Bình), huyện Lạc Thủy</t>
  </si>
  <si>
    <t>2923; 31/12/2015</t>
  </si>
  <si>
    <t>Cầu Hòa Bình 2</t>
  </si>
  <si>
    <t>2536; 30/10/2018</t>
  </si>
  <si>
    <t>Xây dựng các công trình quốc phòng trong khu vực phòng thủ tỉnh tại xã Đú Sáng, Kim Bôi (giai đoạn I)</t>
  </si>
  <si>
    <t>2374; 31/10/2015</t>
  </si>
  <si>
    <t>Trạm xử lý nước thải KCN Bờ trái Sông Đà</t>
  </si>
  <si>
    <t>543; 
08/3/2016; 823; 31/3/2016</t>
  </si>
  <si>
    <t>Trung tâm Đa chức năng Quỳnh lâm (giai đoạn 2)</t>
  </si>
  <si>
    <t>1897; 5/10/2017</t>
  </si>
  <si>
    <t>Dự án Hạ tầng kỹ thuật khu dân cư mở rộng thị trấn Bo, tại xã Hạ Bì, huyện Kim Bôi</t>
  </si>
  <si>
    <t>2601/QĐ-UBND; 31/10/2018</t>
  </si>
  <si>
    <t>Trạm Y tế xã Pù Bin</t>
  </si>
  <si>
    <t>172/QĐ-SKHĐT; 30/10/2018</t>
  </si>
  <si>
    <t>Trạm y tế xã Độc Lập</t>
  </si>
  <si>
    <t>Kỳ Sơn</t>
  </si>
  <si>
    <t>166/QĐ-SKHĐT; 29/10/2018</t>
  </si>
  <si>
    <t>Trạm Y tế xã Đú Sáng</t>
  </si>
  <si>
    <t>167/QĐ-SKHĐT; 29/10/2018</t>
  </si>
  <si>
    <t>Trạm y tế xã Gia Mô</t>
  </si>
  <si>
    <t>170/QĐ-SKHĐT; 30/10/2018</t>
  </si>
  <si>
    <t>Trạm Y tế xã Quyết Chiến</t>
  </si>
  <si>
    <t>171/QĐ-SKHĐT; 30/10/2018</t>
  </si>
  <si>
    <t>Trạm Y tế xã Piềng Vế</t>
  </si>
  <si>
    <t>173/QĐ-SKHĐT; 30/10/2018</t>
  </si>
  <si>
    <t>Trạm Y tế xã Vĩnh Tiến</t>
  </si>
  <si>
    <t>174/QĐ-SKHĐT; 30/10/2018</t>
  </si>
  <si>
    <t>Trạm Y tế xã Khoan Dụ</t>
  </si>
  <si>
    <t>168/QĐ-SKHĐT; 29/10/2018</t>
  </si>
  <si>
    <t>Trạm Y tế xã Hưng Thi</t>
  </si>
  <si>
    <t>169/QĐ-SKHĐT; 29/10/2018</t>
  </si>
  <si>
    <t>Trạm y tế xã Lạc Sỹ</t>
  </si>
  <si>
    <t>165/QĐ-SKHĐT; 29/10/2018</t>
  </si>
  <si>
    <t>Trạm Y tế xã Ngọc Lâu</t>
  </si>
  <si>
    <t>175/QĐ-SKHĐT; 30/10/2018</t>
  </si>
  <si>
    <t>Trung tâm Y tế huyện Lạc Thủy</t>
  </si>
  <si>
    <t>2538; 30/10/2018</t>
  </si>
  <si>
    <t>Khoa khám bệnh, điều trị liên chuyên khoa và Khoa dược trung tâm Y tế huyện Tân Lạc</t>
  </si>
  <si>
    <t>2545; 30/10/2018</t>
  </si>
  <si>
    <t>Đầu tư cơ sở vật chất, thiết bị dạy học phát triển Trường thực hành chất lượng cao thuộc trường Cao đẳng Sư phạm Hòa Bình</t>
  </si>
  <si>
    <t>2550; 30/10/2018</t>
  </si>
  <si>
    <t>Nhà đa năng và các hạng mục phụ trợ Trường THPT Cộng Hòa</t>
  </si>
  <si>
    <t>2556; 31/10/2018</t>
  </si>
  <si>
    <t>Nhà đa năng và nhà học bộ môn Trường THPT Quyết Thắng</t>
  </si>
  <si>
    <t>2515; 30/10/2018</t>
  </si>
  <si>
    <t>Nhà Đa năng và các hạng mục phụ trợ Trường THPT Thạch Yên</t>
  </si>
  <si>
    <t>Cao phong</t>
  </si>
  <si>
    <t>2583/QĐ-UBND; 31/10/2018</t>
  </si>
  <si>
    <t>Dự án chuyển tiếp hoàn thành sau năm 2021</t>
  </si>
  <si>
    <t>Đường vào khu công nghiệp Yên Quang</t>
  </si>
  <si>
    <t>866; 29/5/2017</t>
  </si>
  <si>
    <t>Đường trục chính KCN Mông Hóa</t>
  </si>
  <si>
    <t>2857; 30/12/2015</t>
  </si>
  <si>
    <t>Đề án đầu tư mua sắm hệ thống thiết bị sản xuất chương trình truyền hình theo công nghệ số hóa</t>
  </si>
  <si>
    <t>2354; 29/10/2019</t>
  </si>
  <si>
    <t>Dự án đầu tư xây dựng Trung tâm tích hợp dữ liệu chung của Tỉnh ủy, ứng dụng CNTT, số hóa dữ kiệu văn bản lưu trữ cho các cơ quan, tổ chức đảng, các tổ chức chính trị xã hội</t>
  </si>
  <si>
    <t>2381; 30/10/2019</t>
  </si>
  <si>
    <t xml:space="preserve">Dự án chuyển đổi công năng nhà điều hành thuộc Bệnh viện đa khoa tỉnh để phục vụ công tác chăm sóc sức khỏe cán bộ tỉnh </t>
  </si>
  <si>
    <t>TP HB</t>
  </si>
  <si>
    <t>859; 24/4/2019</t>
  </si>
  <si>
    <t>Cụm CN phú thành II, Lạc Thủy</t>
  </si>
  <si>
    <t>714/QĐ-UBND 25/03/2016</t>
  </si>
  <si>
    <t>Hạ tầng trung tâm hành chính, chính trị tỉnh (giai đoạn 2)</t>
  </si>
  <si>
    <t>2125; 31/10/2017</t>
  </si>
  <si>
    <t>Dự án huyện làm chủ đầu tư, tỉnh tiếp tục bố trí bổ sung vốn NST để thực hiện</t>
  </si>
  <si>
    <t>Đường tránh Khu di tích lịch sử Nhà máy in tiền xã Cố Nghĩa đi xã Liên Hòa, huyện Lạc Thủy, tỉnh Hòa Bình</t>
  </si>
  <si>
    <t>2406; 31/10/2019</t>
  </si>
  <si>
    <t>Dự án Cải tạo, nâng cấp đường thị trấn Lương Sơn đi xã tiến sơn (đoạn tuyến từ xã Liên Sơn đi xã tiến sơn)</t>
  </si>
  <si>
    <t>2181; 08/10/2019</t>
  </si>
  <si>
    <t>Hồ Tiên Hội xã Tân Thành huyện Lương Sơn</t>
  </si>
  <si>
    <t>Dự án Đường Cun Pheo – Hang Kia – Quốc lộ 6 huyện Mai Châu (GĐ II)</t>
  </si>
  <si>
    <t>2378; 30/10/2019</t>
  </si>
  <si>
    <t>Dự án Đường 445 đi xóm Hải Cao, xã Hợp Thịnh, huyện Kỳ Sơn</t>
  </si>
  <si>
    <t>Kỳ sơn</t>
  </si>
  <si>
    <t>2357; 29/10/2019</t>
  </si>
  <si>
    <t>Dự án Xây dựng hạ tầng khu tái định cư cho các hộ dân trong KCN Mông Hóa</t>
  </si>
  <si>
    <t>2539; 30/10/2018</t>
  </si>
  <si>
    <t>Hồ Bai cái xã Đoàn Kết</t>
  </si>
  <si>
    <t>2563; 26/11/2014</t>
  </si>
  <si>
    <t>Dự án cải tạo, nâng cấp đường liên xã Lạc Lương – Lạc Hưng, huyện Yên Thủy</t>
  </si>
  <si>
    <t>2081; 17/8/2016</t>
  </si>
  <si>
    <t>Dự án đối ứng ODA</t>
  </si>
  <si>
    <t>Dự án thuộc KH 16-20 chuyển tiếp sang</t>
  </si>
  <si>
    <t>Nhà thư viện và phòng học bộ môn Trường THPT Sào Báy</t>
  </si>
  <si>
    <t>2503; 29/10/2018</t>
  </si>
  <si>
    <t>Xây dựng Nhà hội trường đa chức năng, nhà học bộ môn trường THPT chuyên Hoàng Văn Thụ</t>
  </si>
  <si>
    <t>2603; 31/10/2018</t>
  </si>
  <si>
    <t>Dự án sửa chữa và nâng cấp an toàn đập (WB8)</t>
  </si>
  <si>
    <t>tỉnh HB</t>
  </si>
  <si>
    <t>4638/QĐ-BNN-HTQT ngày 09/11/2015</t>
  </si>
  <si>
    <t>Dự án phát triển nông thôn đa mục tiêu huyện Đà Bắc</t>
  </si>
  <si>
    <t>2361/QĐ-UBND ngày 31/12/2014</t>
  </si>
  <si>
    <t>Dự án trồng bảo vệ rừng phòng hộ đầu nguồn kết hợp xây dựng cơ sở hạ tầng phòng chống lũ, sạt lở đất, hạn hán bảo vệ dân cư huyện Lạc Sơn (Đối ứng ngân sách tỉnh )</t>
  </si>
  <si>
    <t>1106; 26/6/2015</t>
  </si>
  <si>
    <t>Cung cấp thiết bị y tế cho bệnh viện đa khoa huyện Lạc Thủy, tỉnh Hòa Bình</t>
  </si>
  <si>
    <t>1038/QĐ-UBND 19/6/2017</t>
  </si>
  <si>
    <t>Tiểu dự án xây dựng và nâng cấp hạ tầng du lịch Khu di tích Chùa tiên, xã Phú Lão huyện Lạc thủy, tỉnh Hòa Bình thuộc dự án phát triển cơ sở hạ tầng du lịch hỗ trợ cho tăng trưởng toàn diện khu vực tiểu vùng Mê Kông mở rộng - giai đoạn 2</t>
  </si>
  <si>
    <t>2471/QĐ-UBND 26/10/2018</t>
  </si>
  <si>
    <t>Trồng, bảo vệ và phục hồi rừng phòng hộ đầu nguồn sông Bôi và nâng cấp tuyến đê bao ngăn lũ sông Bôi kết hợp đường giao thông chạy lũ (Đường 438A đoạn cầu Chi Nê, xã Khoan Dụ, huyện Lạc Thủy, tỉnh Hòa Bình đến xã Xích Thổ, huyện Nho Quan, tỉnh Ninh Bình</t>
  </si>
  <si>
    <t>2535; 30/10/2018</t>
  </si>
  <si>
    <t>Chương trình mở rộng quy mô vệ sinh môi trường và nước sạch nông thôn</t>
  </si>
  <si>
    <t>3606/QĐ-BNN-HTQT ngày 04/9/2015</t>
  </si>
  <si>
    <t>Dự án cải thiện nông nghiệp có tưới tỉnh Hòa Bình</t>
  </si>
  <si>
    <t>252/QĐ-BNN ngày 21/2/2014</t>
  </si>
  <si>
    <t>Dự án mở rộng bệnh viện đa khoa tỉnh HB</t>
  </si>
  <si>
    <t>1164/QĐ-UBND 18/8/2014</t>
  </si>
  <si>
    <t>Dự án thoát nước và xử lý nước thải TP Hòa Bình (KFW)</t>
  </si>
  <si>
    <t>1173/QĐ-UBND ngày 3/7/2015</t>
  </si>
  <si>
    <t>Dự án Cấp điện nông thôn từ lưới điện quốc gia tỉnh Hòa Bình giai đoạn 2018-2020-EU tài trợ</t>
  </si>
  <si>
    <t>3337/QĐ-BTC ngày 17/9/2018; 1651/QĐ-TTg ngày 27/10/2017; 980/QĐ-UBND ngày 17/4/2018</t>
  </si>
  <si>
    <t>Dự án đã thực hiện, chưa được bố trí đối ứng trong danh mục KH 16 - 20</t>
  </si>
  <si>
    <t>Dự án Phát triển giáo dục THCS Khó khăn nhất, giai đoạn 2</t>
  </si>
  <si>
    <t>1879/QĐ-UBND; 14/8/2020 và 122/QĐ-SKHĐT; 28/8/2020</t>
  </si>
  <si>
    <t>Dự án đầu tư xây dựng và phát triển hệ thống cung ứng dịch vụ y tế tuyến cơ sở</t>
  </si>
  <si>
    <t>Dự án khởi công mới giai đoạn 2021 - 2025</t>
  </si>
  <si>
    <t>Kết nối giao thông và thủy lợi tỉnh Hòa  Bình với hệ thống hạ tầng giao thông quốc gia</t>
  </si>
  <si>
    <t>Dự án Phát triển đô thị xanh thích ứng với biến đổi khí hậu Kỳ Sơn, tỉnh Hòa Bình</t>
  </si>
  <si>
    <t>Dự án Phát triển hạ tầng du lịch tỉnh Hòa Bình</t>
  </si>
  <si>
    <t>Tiểu Tiểu Dự án cấp điện nông thôn từ lưới điện quốc gia tỉnh Hoà Bình sử dụng vốn vay ODA</t>
  </si>
  <si>
    <t>Cầu Hòa Bình 4</t>
  </si>
  <si>
    <t>Đối ứng dự án sử dụng vốn NSTW</t>
  </si>
  <si>
    <t>Đường tỉnh 431 (Chợ Bến - Quán Sơn)</t>
  </si>
  <si>
    <t>2586; 29/10/2013</t>
  </si>
  <si>
    <t>Cơ sở cai nghiện ma túy số II</t>
  </si>
  <si>
    <t>426/QĐ-UBND ngày 27/3/2017</t>
  </si>
  <si>
    <t>Dự án Khẩn cấp xử lý khối sạt trượt các khu vực phía đồi Ông Tượng, tổ 4, 5, 6 phường Chăm Mát, tổ 4 phường Thái Bình thành phố Hòa Bình</t>
  </si>
  <si>
    <t>2942; 17/12/2018</t>
  </si>
  <si>
    <t>Đường từ xóm Diềm đi xóm Chiêng, xã Tân Dân</t>
  </si>
  <si>
    <t>2655; 31/10/2013</t>
  </si>
  <si>
    <t>Nhà lớp học mầm non và tiểu học thuộc Chương trình Kiên cố hóa trường lớp học mầm non, tiểu học cho vùng đồng bào dân tộc vùng sâu, vùng xa sử dụng vốn dự phòng trái phiếu Chính phủ đầu tư công giai đoạn trung hạn 2016 - 2020 huyện Tân Lạc (xã Phú Cường, xã Gia Mô)</t>
  </si>
  <si>
    <t>2377/QĐ-UBND; 
30/10/2019</t>
  </si>
  <si>
    <t>Nhà lớp học mầm non và tiểu học thuộc Chương trình Kiên cố hóa trường lớp học mầm non, tiểu học cho vùng đồng bào dân tộc vùng sâu, vùng xa huyện Tân Lạc (xã Suối Hoa, xã Ngọc Mỹ)</t>
  </si>
  <si>
    <t>1673/QĐ-UBND; 
24/7/2020</t>
  </si>
  <si>
    <t>Nâng cấp, sửa chữa đường đua xe đạp địa hình tỉnh Hòa Bình</t>
  </si>
  <si>
    <t>Các chi phí đầu tư khác</t>
  </si>
  <si>
    <t>Hỗ trợ doanh nghiệp đầu tư vào nông nghiệp, nông thôn</t>
  </si>
  <si>
    <t>Lập quy hoạch trên địa bàn tỉnh</t>
  </si>
  <si>
    <t>Đề án cứng hóa đường GTNT giai đoạn 2021 - 2025</t>
  </si>
  <si>
    <t>Trích Quỹ phát triển đất theo Nghị định số 43/2014/NĐ-CP của Chính phủ</t>
  </si>
  <si>
    <t>Quỹ bảo lãnh tín dụng doanh nghiệp nhỏ và vừa</t>
  </si>
  <si>
    <t xml:space="preserve"> Công tác quy hoạch, đo đạc lập bản đồ địa chính</t>
  </si>
  <si>
    <t>Ghi thu, chi chi tiền bồi thường giải phóng mặt bằng, đầu tư hạ tầng và các chi phí khác có liên quan đến thu tiền sử dụng đất</t>
  </si>
  <si>
    <t>Hoàn trả tạm ứng NST các dự án không thuộc danh mục chuyển tiếp</t>
  </si>
  <si>
    <t xml:space="preserve"> Đường Cao tốc Hoà Lạc -Hoà Bình </t>
  </si>
  <si>
    <t>KP bồi thường giải phóng mặt bằng phục vụ việc mở rộng Khu công nghiệp Lương Sơn</t>
  </si>
  <si>
    <t>Sửa chữa cấp bách hồ Vưng, xã Đông Lai</t>
  </si>
  <si>
    <t>Đường Thịnh Lang</t>
  </si>
  <si>
    <t>Đường Phùng Hưng</t>
  </si>
  <si>
    <t>Vỉa hè điện chiếu sáng đường An Dương Vương</t>
  </si>
  <si>
    <t>Sân vận động tỉnh</t>
  </si>
  <si>
    <t>Cung văn hóa tỉnh</t>
  </si>
  <si>
    <t>Đường Chi lăng kéo dài</t>
  </si>
  <si>
    <t>CT hạ tầng kỹ thuật TT HC -CT tỉnh HB</t>
  </si>
  <si>
    <t>CT đường nội thị thị trấn Đà Bắc</t>
  </si>
  <si>
    <t>Phát triển cơ sở hạ tầng nông thôn các tỉnh miền núi phía Bắc</t>
  </si>
  <si>
    <t>Hạ tầng kỹ thuật, trung tâm Đa chức năng Quỳnh Lâm, TPHB</t>
  </si>
  <si>
    <t>Tạm ứng ngân sách tỉnh để trả nợ vốn vay tín dụng ưu đãi cho đầu tư</t>
  </si>
  <si>
    <t>GPMB, tạo quỹ đất sạch thực hiện dự án Khu trung tâm đa chức năng Quỳnh Lâm, thành phố Hòa Bình</t>
  </si>
  <si>
    <t>Đẩy nhanh tiến độ Công trình hạ tầng kỹ thuật khi tái định cư xóm Miều, Trung Minh Hòa Bình</t>
  </si>
  <si>
    <t>Đẩy nhanh tiến độ thực hiện Dự án Hồ Kem, xã Định Giáo, huyện Tân Lạc</t>
  </si>
  <si>
    <t>CT,NC đường nối từ đường Cù Chính Lan đến đường Trần Hưng Đạo, thành phố Hòa Bình</t>
  </si>
  <si>
    <t>Đường Phùng Hưng, phường Tân Hòa, TPHB</t>
  </si>
  <si>
    <t>Cầu Suối Hoa, Km29+200, đường tỉnh 433</t>
  </si>
  <si>
    <t>Cải tạo nhà làm việc cũ của Ban Tuyên giáo và Ban Dân vận tỉnh ủy thành trụ sở Trung tâm hành chính công tỉnh Hòa Bình</t>
  </si>
  <si>
    <t>Công trình Cải tạo, nâng cấp đường từ ngã ba xóm Ngọc và Cảng Hòa Bình đi xóm Tân Lâp1, Tân Lập 2 xã Trung Minh</t>
  </si>
  <si>
    <t>Ứng trước ngân sách tỉnh bổ sung dự toán chi ngân sách cho dự án huyện Tân Lạc, để đẩy nhanh tiến độ thực hiện dự án dường đến xã Ngổ Luông, huyện Tân Lac</t>
  </si>
  <si>
    <t>Dự án khởi công mới năm 2021</t>
  </si>
  <si>
    <t>Dự án thuộc KH 2020 mục chuẩn bị đầu tư (ngoài danh mục dự án dự kiến khởi công, thực hiện trong giai đoạn 2021 - 2025)</t>
  </si>
  <si>
    <t>Tôn tạo di tích Bác Hồ về thăm tập đoàn Chí Hòa tại xóm Dốc Phấn, xã Lâm Sơn, huyện Lương Sơn</t>
  </si>
  <si>
    <t>2180; 7/10/2019
(duyệt chủ trương)</t>
  </si>
  <si>
    <t>Đường nối từ đường Trần Hưng Đạo đến xã Dân Chủ kết nối với Quốc lộ 6</t>
  </si>
  <si>
    <t>NQ số 263/NQ-HĐND ngày 19/5/2020</t>
  </si>
  <si>
    <t>Dự án cải tạo, nâng cấp đường tỉnh 436</t>
  </si>
  <si>
    <t>NQ số 287/NQ-HĐND ngày 23/7/2020</t>
  </si>
  <si>
    <t>Khắc phục cấp bách sạt lở khu vực tổ 26 Phường Đồng Tiến và đoạn Cầu Hòa Bình 3 TP. Hòa Bình</t>
  </si>
  <si>
    <t>262/NQ-HĐND ngày 19/5/2020 (duyệt chủ trương)</t>
  </si>
  <si>
    <t>Hạ tầng kỹ thuật khu tái định cư phục vụ GPMB Cụm CN Yên Mông, xã Yên Mông, TPHB</t>
  </si>
  <si>
    <t>2382; 30/10/2019</t>
  </si>
  <si>
    <t>Dự án San nền tạo mặt bằng phục vụ phát triển đô thị (sử dụng vật liệu đổ thải của dự án nhà máy thủy điện Hòa Bình mở rộng)</t>
  </si>
  <si>
    <t>197/NQ-HĐND; 14/10/2019
(duyệt chủ trương)</t>
  </si>
  <si>
    <t>Dự án thuộc danh mục dự án dự kiến khởi công, thực hiện trong giai đoạn 2021 - 2025 đã được bố trí vốn chuẩn bị đầu tư theo Nghị quyết 308/NQ-HĐND ngày 11/9/2020 của HĐND tỉnh</t>
  </si>
  <si>
    <t>Trường THPT Kỳ sơn</t>
  </si>
  <si>
    <t>Trường THPT Đại Đồng</t>
  </si>
  <si>
    <t>Đường nối từ QH8 đến An Dương Vương, thành phố Hòa Bình</t>
  </si>
  <si>
    <t>Đầu tư xây dựng nút giao và tuyến đường gom KCN Lạc Thịnh, huyện Yên Thủy</t>
  </si>
  <si>
    <t>Xây dựng trụ sở làm việc cơ quan Bộ chỉ huy quân sự tỉnh Hòa Bình</t>
  </si>
  <si>
    <t>Xây dựng các trụ sở công an xã trên địa bàn tỉnh</t>
  </si>
  <si>
    <t>Đường Hợp phong - Cao Phong</t>
  </si>
  <si>
    <t>Đường Thị trấn Đà Bắc - Thanh Sơn Phú Thọ</t>
  </si>
  <si>
    <t>Đường Thượng Cốc - phú Lương</t>
  </si>
  <si>
    <t>Đường Quốc Lộ 6 đến KCN Nhuận Trạch, huyện Lương Sơn</t>
  </si>
  <si>
    <t>Đường Trần Hưng Đạo đến Trung tâm huyện Lương Sơn</t>
  </si>
  <si>
    <t>Cải tảo, nâng cấp đường nội thị thị trấn Mai Châu</t>
  </si>
  <si>
    <t>Đường Ngòi Hoa - Quốc lộ 6</t>
  </si>
  <si>
    <t>Tân Lạc - Cao Phong</t>
  </si>
  <si>
    <t>Cải tạo, nâng cấp đường từ ngã 3 Hàng Trạm ra đường Hồ Chí Minh huyện Yên Thủy</t>
  </si>
  <si>
    <t>Trường THPT Kim Bôi</t>
  </si>
  <si>
    <t>2097/QĐ-UBND; 04/9/2020</t>
  </si>
  <si>
    <t>Trường THPT Yên Thủy B</t>
  </si>
  <si>
    <t>Trường THPT Thanh hà</t>
  </si>
  <si>
    <t>Trường  PT DTNT THCS B huyện Đà Bắc</t>
  </si>
  <si>
    <t>Cầu Chum - Km35+045 đường tỉnh 436</t>
  </si>
  <si>
    <t>Đầu tư tăng cường tiềm lực phục vụ quản lý nhà nước về khoa học và công nghệ và nâng cao năng lực hoạt động của Trung tâm Ứng dụng Thông tin khoa học, công nghệ tỉnh Hòa Bình (giai đoạn 2).</t>
  </si>
  <si>
    <t>Đầu tư cơ sở vật chất, trang thiết bị nhằm tăng cường năng lực nghiên cứu phục vụ ứng dụng và chuyển giao công nghệ cho sản phẩm Cát nhân tạo và Gạch không nung trên địa bàn tỉnh Hòa Bình</t>
  </si>
  <si>
    <t>Kè cấp bách chống sạt lở bờ Sông Bôi đoạn thị trấn Chi Nê huyện Lạc Thủy.</t>
  </si>
  <si>
    <t xml:space="preserve">Dự án Triển khai số hóa văn bản các cơ quan nhà nước </t>
  </si>
  <si>
    <t>Cải tạo, sửa chữa trụ sở Hội nông dân cũ thành Thư viện tỉnh</t>
  </si>
  <si>
    <t>Trụ sở liên cơ quan</t>
  </si>
  <si>
    <t>286/NQ-HĐND; 23/7/2020</t>
  </si>
  <si>
    <t>Trung tâm Y tế Đà Bắc</t>
  </si>
  <si>
    <t>Trung tâm Y tế Kim Bôi</t>
  </si>
  <si>
    <t>Cấp thoát nước thành phố</t>
  </si>
  <si>
    <t>Trụ sở  Viện Kiểm sát nhân dân Thành phố Hòa Bình</t>
  </si>
  <si>
    <t>Trụ sở  Viện Kiểm sát nhân dân huyện Mai Châu</t>
  </si>
  <si>
    <t>Xây dựng nhà ở cảnh sát bảo vệ (Trung đội 3, Đại hội cảnh sát và mục tiêu) Phòng Cảnh sát cơ động, Công an tỉnh</t>
  </si>
  <si>
    <t>1465; 30/6/2020</t>
  </si>
  <si>
    <t>Chuẩn bị đầu tư</t>
  </si>
  <si>
    <t xml:space="preserve">Cải tạo, nâng cấp đường tỉnh 446 </t>
  </si>
  <si>
    <t>Đường Quang Tiến - Thịnh Minh, thành phố Hòa Bình</t>
  </si>
  <si>
    <t>Đường tránh thị trấn vụ bản</t>
  </si>
  <si>
    <t>VỐN BỔ SUNG CÓ MỤC TIÊU CHO CẤP HUYỆN</t>
  </si>
  <si>
    <t>Huyện Yên Thủy</t>
  </si>
  <si>
    <t>Huyện Lạc Thủy</t>
  </si>
  <si>
    <t>Thành Phố Hòa Bình</t>
  </si>
  <si>
    <t>NGUỒN VỐN TRUNG ƯƠNG</t>
  </si>
  <si>
    <t>NGÀNH, LĨNH VỰC: QUỐC PHÒNG</t>
  </si>
  <si>
    <t>(1)</t>
  </si>
  <si>
    <t>Dự án chuyển tiếp từ giai đoạn 2016-2020 sang giai đoạn 2021-2025, hoàn thành trong năm 2021</t>
  </si>
  <si>
    <t>c</t>
  </si>
  <si>
    <t>Dự án nhóm C</t>
  </si>
  <si>
    <t>Đường Kim Sơn - Nam Thượng</t>
  </si>
  <si>
    <t>2689; 31/10/2013</t>
  </si>
  <si>
    <t>(2)</t>
  </si>
  <si>
    <t>Dự án chuyển tiếp từ giai đoạn 2016-2020 sang giai đoạn 2021-2025, hoàn thành sau năm 2021</t>
  </si>
  <si>
    <t>b</t>
  </si>
  <si>
    <t>Dự án nhóm B</t>
  </si>
  <si>
    <t>Đường xã Mỵ Hòa, huyện Kim Bôi đi xã Hưng Thi huyện Lạc Thủy</t>
  </si>
  <si>
    <t>Kim Bôi và Lạc Thủy</t>
  </si>
  <si>
    <t>12; 29/3/2016</t>
  </si>
  <si>
    <t>Đường xã Phú Lão đi xã Liên Hòa</t>
  </si>
  <si>
    <t>11/QĐ-UBND 29/3/2016</t>
  </si>
  <si>
    <t>Đường xã Tân Thành - Long Sơn - Hợp Thanh huyện Lương Sơn</t>
  </si>
  <si>
    <t>05/QĐ-UBND 02/02/2016</t>
  </si>
  <si>
    <t>(3)</t>
  </si>
  <si>
    <t>Dự án khởi công mới</t>
  </si>
  <si>
    <t>Đường Xuân Thủy - Kim Bôi</t>
  </si>
  <si>
    <t>Cải tạo, nâng cấp đường Chi Nê đi thôn Tân Thành, xã Phú Nghĩa huyện Lạc Thủy</t>
  </si>
  <si>
    <t>(4)</t>
  </si>
  <si>
    <t>Đường xã Cao Dương - Thanh Sơn Lương Sơn</t>
  </si>
  <si>
    <t>NGÀNH. LĨNH VỰC: GIÁO DỤC, ĐÀO TẠO</t>
  </si>
  <si>
    <t>Trường THPT Công Nghiệp</t>
  </si>
  <si>
    <t>TP Hòa Bình</t>
  </si>
  <si>
    <t>Mở rộng Trường Chính trị tỉnh</t>
  </si>
  <si>
    <t>NGÀNH, LĨNH VỰC: Y TẾ, DÂN SỐ, GIA ĐÌNH</t>
  </si>
  <si>
    <t>Bệnh viện y học cổ truyền tỉnh Hòa Bình</t>
  </si>
  <si>
    <t>2428/QĐ-UBND ngày 04/12/2017</t>
  </si>
  <si>
    <t>Trung tâm chăm sóc sức khỏe sinh sản và trung tâm y tế dự phòng tỉnh</t>
  </si>
  <si>
    <t>2733; 3/12/2019</t>
  </si>
  <si>
    <t>NGÀNH, LĨNH VỰC: VĂN HÓA, THÔNG TIN</t>
  </si>
  <si>
    <t xml:space="preserve"> Khôi phục, tôn tạo di tích lịch sử cách mạng “Địa điểm huấn luyện chính trị và Đại hội trù bị Đại hội II Đảng Nhân dân Lào” tại tỉnh Hòa Bình</t>
  </si>
  <si>
    <t>2412; 31/10/2019</t>
  </si>
  <si>
    <t>NGÀNH, LĨNH VỰC: CÁC HOẠT ĐỘNG KINH TẾ</t>
  </si>
  <si>
    <t>Giao thông</t>
  </si>
  <si>
    <t>Đường Cun Pheo - Hang Kia - Quốc lộ 6</t>
  </si>
  <si>
    <t>782/QĐ-UBND, 30/3/2016; 2725/QĐ-UBND; 03/12/2019</t>
  </si>
  <si>
    <t xml:space="preserve">Nông nghiệp, lâm nghiệp, thủy lợi, thủy sản </t>
  </si>
  <si>
    <t>Dự án đầu tư xây dựng hạ tầng kỹ thuật vùng nuôi trồng thủy sản huyện Lạc Thủy</t>
  </si>
  <si>
    <t>38/QĐ-UBND; 30/10/2015</t>
  </si>
  <si>
    <t>Dự án di dân 2 xã Tân Mai, Phúc Sạn, huyện Mai Châu</t>
  </si>
  <si>
    <t>Du lịch</t>
  </si>
  <si>
    <r>
      <t>Dự án Hạ tầng du lịch Lạc Thủy (</t>
    </r>
    <r>
      <rPr>
        <i/>
        <sz val="12"/>
        <rFont val="Times New Roman"/>
        <family val="1"/>
      </rPr>
      <t>Hạ tầng DL Chùa Tiên, Phú Lão</t>
    </r>
    <r>
      <rPr>
        <sz val="12"/>
        <rFont val="Times New Roman"/>
        <family val="1"/>
      </rPr>
      <t xml:space="preserve">) </t>
    </r>
  </si>
  <si>
    <t>741/QĐ-UBND 28/03/2016; 2920/QĐ-UBND ngày 23/12/2019</t>
  </si>
  <si>
    <t>Công nghiệp</t>
  </si>
  <si>
    <t>Dự án cấp điện nông thôn từ lưới điện Quốc gia tỉnh Hòa Bình</t>
  </si>
  <si>
    <r>
      <t xml:space="preserve">2695/QĐ-UBND 14/12/2015; </t>
    </r>
    <r>
      <rPr>
        <sz val="12"/>
        <color indexed="10"/>
        <rFont val="Times New Roman"/>
        <family val="1"/>
        <charset val="163"/>
      </rPr>
      <t>3016/QĐ-UBND 31/12/2019</t>
    </r>
  </si>
  <si>
    <t>Đường QH7 và QH8 xã Sủ Ngòi, TPHB</t>
  </si>
  <si>
    <t>759/QĐ-UBND 29/03/2016; 358/QĐ-UBND; 26/2/2020</t>
  </si>
  <si>
    <t>Dự án cải tạo, nâng cấp đường tỉnh 435</t>
  </si>
  <si>
    <t>TPHB -C.Phong</t>
  </si>
  <si>
    <t xml:space="preserve">88/QĐ-UBND,  15/01/2016; 2899/QĐ-UBND; 20/12/2019 </t>
  </si>
  <si>
    <t>Dự án Đường từ thị trấn Lương Sơn – đi xã Cư Yên</t>
  </si>
  <si>
    <t>318/QĐ-UBND 04/02/2016; 200/QĐ-UBND 14/10/2019</t>
  </si>
  <si>
    <t xml:space="preserve">Đường Lũng Vân - Bắc Sơn - Noong Luông </t>
  </si>
  <si>
    <t>Tân Lạc - Mai Châu</t>
  </si>
  <si>
    <t>716/QĐ-UBND 25/03/2016; 2847/QĐ-UBND; 17/12/2019</t>
  </si>
  <si>
    <t>Đường liên huyện vùng cao Lạc Sơn - Tân Lạc tỉnh Hoà Bình</t>
  </si>
  <si>
    <t>Lạc Sơn  và Tân Lạc</t>
  </si>
  <si>
    <t>1704; 31/10/2014</t>
  </si>
  <si>
    <t>Dự án cải tạo đường tỉnh  433, đoạn Km0 - Km23</t>
  </si>
  <si>
    <t>TPHB và Đà Bắc</t>
  </si>
  <si>
    <t>1161; 27/8/2012; 2049/QĐ-UBND ngày 24/9/2019</t>
  </si>
  <si>
    <t>Đường lâm nghiệp kết hợp  công vụ, đường ranh cản lửa huyện Tân Lạc, Lạc Sơn, Lạc Thủy và Lạc Sơn</t>
  </si>
  <si>
    <t>4 huyện</t>
  </si>
  <si>
    <t>784/QĐ-UBND 30/03/2016</t>
  </si>
  <si>
    <t>Các dự án bảo vệ phát triển rừng</t>
  </si>
  <si>
    <t>Dự án hạ tầng phát triển sản xuất vùng cam an toàn tập trung huyện Cao Phong</t>
  </si>
  <si>
    <t>760/QĐ-UBND ngày 29/3/2016; 1456/QĐ-UBND ngày 21/6/2018</t>
  </si>
  <si>
    <t>Kè chống sạt lở, chỉnh trị dòng chảy, nạo vét gia cố bờ sông Bùi đoạn TT. Lương Sơn</t>
  </si>
  <si>
    <t>2417; 07/10/2020</t>
  </si>
  <si>
    <t xml:space="preserve">Dự án di dân tái định cư vùng thiên tai xóm Chầm, xã Yên Lập và kè chống sạt lở ổn định dân cư Suối Bưng khu vực xã Thu Phong, xã Đông Phong, thị trấn Cao Phong </t>
  </si>
  <si>
    <t xml:space="preserve"> Cao Phong</t>
  </si>
  <si>
    <t>785/QĐ-UBND 30/03/2016</t>
  </si>
  <si>
    <t>263; 19/5/2020</t>
  </si>
  <si>
    <t>Dự án cải tạo, nâng cấp đường tỉnh 436 đoạn Km0 đến km7</t>
  </si>
  <si>
    <t>287; 23/7/2020</t>
  </si>
  <si>
    <t>Cải tạo đường Hòa Bình đoạn Km3+600 - Km3+870 và đường Âu Cơ đi Cảng Bích Hạ</t>
  </si>
  <si>
    <t>Đường Thượng Cốc - Phú Lương</t>
  </si>
  <si>
    <t xml:space="preserve"> Khu công nghiệp và khu kinh tế</t>
  </si>
  <si>
    <t>Đường nối cao tốc Hòa Lạc - Hòa Bình với KCN Yên Quang TP Hòa Bình</t>
  </si>
  <si>
    <t>Đường từ QL6 đến KCN Nhuận Trạch huyện Lương Sơn</t>
  </si>
  <si>
    <t>Dự án cải tạo, nâng cáp đường tỉnh 450 (Phú Cường - Phúc Sạn) và nhánh rẽ đi Đồng Bảng, đi đường tỉnh 432</t>
  </si>
  <si>
    <t>Đường nối từ đường QH 8 với Đường An Dương Vương thành phố Hòa Bình</t>
  </si>
  <si>
    <t>Đường Quốc lộ 6 đi Độc Lập, Đú Sáng, QL12B</t>
  </si>
  <si>
    <t>Đường QH1</t>
  </si>
  <si>
    <t>Đường xuyên tâm thị trấn Mai Châu</t>
  </si>
  <si>
    <t>Đường khu dân cư mới QH13, QH13B, QH13C thị trấn Cao Phong, xã Bắc Phong</t>
  </si>
  <si>
    <t>Đường tránh thị trấn Bo</t>
  </si>
  <si>
    <t>VIII</t>
  </si>
  <si>
    <t>ĐỀ ÁN PHÁT TRIỂN KINH TẾ - XÃ HỘI VÙNG CHUYỂN DÂN SÔNG ĐÀ TỈNH HÒA BÌNH</t>
  </si>
  <si>
    <t>Đường mỏ đá số 8 xóm tháu xã Thái Thịnh đi xóm Nưa xã Vầy Nưa, huyện Đà Bắc</t>
  </si>
  <si>
    <t>TP HB; Đà Bắc</t>
  </si>
  <si>
    <t>2755/QĐ-UBND, 28/10/2016</t>
  </si>
  <si>
    <t>Nâng cấp tuyến đường từ xóm Đoi xã Tân Mai đi xóm Diềm Trong xã Tân Dân</t>
  </si>
  <si>
    <t>2756/QĐ-UBND 28/10/2016</t>
  </si>
  <si>
    <t>Đường xóm Diềm 1 - xóm Cải, xã Tân Dân</t>
  </si>
  <si>
    <t>776/QĐ-UBND 30/03/2016; 1961/QĐ-UBND ngày 12/9/2019</t>
  </si>
  <si>
    <t xml:space="preserve"> Đường ô tô xóm Đoi đi Nà Bó, xã Tân Mai</t>
  </si>
  <si>
    <t>777/QĐ-UBND 30/03/2016; 2187/QĐ-UBND ngày 08/10/2019</t>
  </si>
  <si>
    <t>Tuyến Gốc Thị - xóm Thăm - Chợ Sông, xã Trung Hòa</t>
  </si>
  <si>
    <r>
      <t>781/QĐ-UBND 30/03/2016</t>
    </r>
    <r>
      <rPr>
        <sz val="12"/>
        <rFont val="Times New Roman"/>
        <family val="1"/>
      </rPr>
      <t>;2188/QĐ-UBND ngày 08/10/2019</t>
    </r>
  </si>
  <si>
    <t xml:space="preserve">Tuyến đường từ xóm Ngòi xã Ngòi Hoa đi xã Ba Khan </t>
  </si>
  <si>
    <t>775/QĐ-UBND, 30/3/2016; 2042/QĐ-UBND ngày 23/9/2019</t>
  </si>
  <si>
    <t>Tuyến đường từ TT xã Mường Chiềng đi xóm Kế</t>
  </si>
  <si>
    <t>799/QĐ-UBND 30/03/2016</t>
  </si>
  <si>
    <t>Tuyến đường từ TT xã đi xóm Ong đi xóm Thăm dài 7,8 km, xã Trung Hòa</t>
  </si>
  <si>
    <t>780/QĐ-UBND 30/03/2016; 1960/QĐ-UBND ngày 12/09/2019</t>
  </si>
  <si>
    <t>Tuyến đường UB xã Thái Thịnh đi xóm Bích, xóm Trụ, TPHB</t>
  </si>
  <si>
    <t>296; 14/3/2012</t>
  </si>
  <si>
    <t>Nâng cấp tuyến đường Liên xã Hiền Lương  thị trấn Đà Bắc</t>
  </si>
  <si>
    <t>779/QĐ-UBND 30/03/2016; 2799/QĐ-UBND 11/12/2019</t>
  </si>
  <si>
    <t>Tuyến đường 433 đi xóm Rằng đến xã Trung Thành - Yên Hòa</t>
  </si>
  <si>
    <t>798/QĐ-UBND 30/03/2016; 829/QĐ-UBND 13/4/2020</t>
  </si>
  <si>
    <t xml:space="preserve"> Đường Trung tâm xã Đồng Chum đi xóm Hà</t>
  </si>
  <si>
    <t xml:space="preserve">Tuyến đường TT xã Đồng Chum đi xã  Mường Chiềng </t>
  </si>
  <si>
    <t>Đường Trục xã Phú Cường - Gò Lào xã Ba Khan</t>
  </si>
  <si>
    <t>Nâng cấp tuyến đường Liên xã Vầy Nưa Tiền Phong</t>
  </si>
  <si>
    <t>Đường liên xã từ xóm Thung đi xóm Chiềng xã Thung Nai huyện Cao Phong, xã Trung Hòa</t>
  </si>
  <si>
    <t xml:space="preserve">Tuyến đường liên xã Nà Bó Tân Mai - Xóm Cải xã Tân Dân </t>
  </si>
  <si>
    <t>Kênh thoát xóm Khan Hạ, xã Ba Khan</t>
  </si>
  <si>
    <t>IX</t>
  </si>
  <si>
    <t>ĐỐI ỨNG ODA</t>
  </si>
  <si>
    <t>Y tế, dân số và gia đình</t>
  </si>
  <si>
    <t>Dự án hoàn thành sau năm 2021</t>
  </si>
  <si>
    <t>Cung cấp thiết bị y tế cho Bệnh viện Đa khoa huyện Lạc Thủy, tỉnh Hòa Bình</t>
  </si>
  <si>
    <t>4403/VPCP-QHQT 14/6/2010; 685/QĐ-UBND 27/4/2011; 1038/QĐ-UBND 19/6/2017; QĐ 986/QĐ-UBND ngày 29/4/2020</t>
  </si>
  <si>
    <t>Dự án mở rộng bệnh viện đa khoa tinh Hòa Bình</t>
  </si>
  <si>
    <t>2653/ QĐ-UBND, 31/10/2013; 1164/QĐ-UBND, 18/8/2014</t>
  </si>
  <si>
    <t>324/QĐ-TTg ngày 23/3/2019; 654QĐ-UBND ngày 01/4/2019</t>
  </si>
  <si>
    <t xml:space="preserve">Các hoạt động kinh tế </t>
  </si>
  <si>
    <t>Nông nghiệp, lâm nghiệp, diêm, thủy lợi và thủy sản</t>
  </si>
  <si>
    <t>3606/QĐ-BNN-HTQT ngày 04/9/2015; QĐ 880/QĐ-UBND ngày 04/4/2016; QĐ 3102/QĐ-BNN ngày 21/7/2016</t>
  </si>
  <si>
    <t>Dự án Phát triển nông nghiệp có tưới (WB7) (hợp phần 2)</t>
  </si>
  <si>
    <t>2833/QĐ-UBND 27/11/2013; 252/QĐ-BNN 04/9/2014; 88/QĐ-UBND 22/01/2014</t>
  </si>
  <si>
    <t>Dự án Sửa chữa và nâng cao an toàn đập (WB8)</t>
  </si>
  <si>
    <t>4638/QĐ-BNN-HTQT, 9/11/2015</t>
  </si>
  <si>
    <t>Phát triển cơ sở hạ tầng du lịch hỗ trợ cho tăng trưởng toàn diện khu vực tiểu vùng Mê Công mở rộng - giai đoạn 2 (tiểu dự án xây dựng và nâng cấp hạ tầng du lịch khu di tích Chùa Tiên, xã Phú Lão, huyện Lạc Thủy tỉnh Hòa Bình)</t>
  </si>
  <si>
    <t>2107/QĐ-UBND ngày 30/9/2019</t>
  </si>
  <si>
    <t>Cấp nước, thoát nước</t>
  </si>
  <si>
    <t>142/QĐ-UBND, 4/2/2009; 1441/QĐ-UBND, 17/10/2012; 1173/QĐ-UBND, 3/7/2015</t>
  </si>
  <si>
    <t>Dự án Chương trình đô thị miền núi phía Bắc - thành phố Hòa Bình</t>
  </si>
  <si>
    <t>TP hòa bình</t>
  </si>
  <si>
    <t>1007/QĐ-UBND ngày 24/7/2014; QĐ 1674/QĐ-UBND ngày 31/10/2014</t>
  </si>
  <si>
    <t>Các nhiệm vụ, chương trình, dự án khác</t>
  </si>
  <si>
    <t>2009, 27/7/2012; 2361, 31/12/2014</t>
  </si>
  <si>
    <t>NGÀNH, LĨNH VỰC, CHƯƠNG TRÌNH…</t>
  </si>
  <si>
    <t>CƠ QUAN, ĐƠN VỊ, HUYỆN…</t>
  </si>
  <si>
    <t>Dự án A</t>
  </si>
  <si>
    <t>………..</t>
  </si>
  <si>
    <t>Thực hiện dự án</t>
  </si>
  <si>
    <t>a</t>
  </si>
  <si>
    <t>Dự án chuyển tiếp từ giai đoạn 5 năm ... sang giai đoạn 5 năm ...</t>
  </si>
  <si>
    <t>Dự án B</t>
  </si>
  <si>
    <t>Dự án khởi công mới trong giai đoạn 5 năm ...</t>
  </si>
  <si>
    <t>Dự án C</t>
  </si>
  <si>
    <t>Phân loại như trên</t>
  </si>
  <si>
    <t>Phân loại như mục A nêu trên</t>
  </si>
</sst>
</file>

<file path=xl/styles.xml><?xml version="1.0" encoding="utf-8"?>
<styleSheet xmlns="http://schemas.openxmlformats.org/spreadsheetml/2006/main">
  <numFmts count="14">
    <numFmt numFmtId="43" formatCode="_-* #,##0.00_-;\-* #,##0.00_-;_-* &quot;-&quot;??_-;_-@_-"/>
    <numFmt numFmtId="164" formatCode="_(&quot;$&quot;* #,##0.00_);_(&quot;$&quot;* \(#,##0.00\);_(&quot;$&quot;* &quot;-&quot;??_);_(@_)"/>
    <numFmt numFmtId="165" formatCode="_(* #,##0.00_);_(* \(#,##0.00\);_(* &quot;-&quot;??_);_(@_)"/>
    <numFmt numFmtId="166" formatCode="#,###;\-#,###;&quot;&quot;;_(@_)"/>
    <numFmt numFmtId="167" formatCode="_(* #,##0_);_(* \(#,##0\);_(* &quot;-&quot;??_);_(@_)"/>
    <numFmt numFmtId="168" formatCode="###,###"/>
    <numFmt numFmtId="169" formatCode="###,###,###"/>
    <numFmt numFmtId="170" formatCode="_(* #,##0_);_(* \(#,##0\);_(* &quot;-&quot;_);_(@_)"/>
    <numFmt numFmtId="171" formatCode="_(* #,##0.0_);_(* \(#,##0.0\);_(* &quot;-&quot;??_);_(@_)"/>
    <numFmt numFmtId="172" formatCode="#,##0&quot;   &quot;;\-#,##0&quot;   &quot;"/>
    <numFmt numFmtId="173" formatCode="#,###&quot; Km&quot;"/>
    <numFmt numFmtId="174" formatCode="#,##0\ ;\(#,##0\);\-#\ ;@\ "/>
    <numFmt numFmtId="175" formatCode="#,###&quot; CT&quot;"/>
    <numFmt numFmtId="176" formatCode="0_);\(0\)"/>
  </numFmts>
  <fonts count="67">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
      <sz val="11"/>
      <color theme="1"/>
      <name val="Calibri"/>
      <family val="2"/>
      <scheme val="minor"/>
    </font>
    <font>
      <sz val="16"/>
      <name val="Times New Roman"/>
      <family val="1"/>
    </font>
    <font>
      <b/>
      <sz val="11"/>
      <name val="Times New Roman"/>
      <family val="1"/>
    </font>
    <font>
      <i/>
      <sz val="12"/>
      <name val="Times New Roman"/>
      <family val="1"/>
      <charset val="163"/>
    </font>
    <font>
      <b/>
      <sz val="12"/>
      <name val="Times New Roman"/>
      <family val="1"/>
      <charset val="163"/>
    </font>
    <font>
      <b/>
      <sz val="12"/>
      <name val="Times New Roman h"/>
    </font>
    <font>
      <sz val="13"/>
      <name val="Times New Roman"/>
      <family val="1"/>
      <charset val="163"/>
    </font>
    <font>
      <b/>
      <sz val="13"/>
      <name val="Times New Roman"/>
      <family val="1"/>
      <charset val="163"/>
    </font>
    <font>
      <i/>
      <sz val="13"/>
      <name val="Times New Roman"/>
      <family val="1"/>
      <charset val="163"/>
    </font>
    <font>
      <i/>
      <sz val="11"/>
      <name val="Times New Roman"/>
      <family val="1"/>
      <charset val="163"/>
    </font>
    <font>
      <sz val="13"/>
      <name val="VnTime"/>
    </font>
    <font>
      <i/>
      <sz val="13"/>
      <name val="Times New Roman"/>
      <family val="1"/>
    </font>
    <font>
      <sz val="10"/>
      <name val="Times New Roman"/>
      <family val="1"/>
    </font>
    <font>
      <b/>
      <sz val="10"/>
      <name val="Times New Roman"/>
      <family val="1"/>
    </font>
    <font>
      <b/>
      <u/>
      <sz val="8"/>
      <name val="Times New Roman"/>
      <family val="1"/>
    </font>
    <font>
      <u/>
      <sz val="12"/>
      <name val="Times New Roman"/>
      <family val="1"/>
    </font>
    <font>
      <b/>
      <u/>
      <sz val="10"/>
      <name val="Times New Roman"/>
      <family val="1"/>
    </font>
    <font>
      <sz val="14"/>
      <name val=".VnArial Narrow"/>
      <family val="2"/>
    </font>
    <font>
      <u/>
      <sz val="10"/>
      <name val="Times New Roman"/>
      <family val="1"/>
    </font>
    <font>
      <sz val="8"/>
      <name val="Times New Roman"/>
      <family val="1"/>
    </font>
    <font>
      <sz val="10"/>
      <name val="Arial"/>
      <family val="2"/>
    </font>
    <font>
      <sz val="12"/>
      <name val="Times New RomanH"/>
    </font>
    <font>
      <b/>
      <sz val="13"/>
      <name val="Times New Roman"/>
      <family val="1"/>
    </font>
    <font>
      <b/>
      <sz val="14"/>
      <color rgb="FFFF0000"/>
      <name val="Times New Roman"/>
      <family val="1"/>
    </font>
    <font>
      <b/>
      <sz val="12"/>
      <name val="Times New Roman"/>
      <family val="1"/>
      <charset val="1"/>
    </font>
    <font>
      <sz val="12"/>
      <name val="Times New Roman"/>
      <family val="1"/>
      <charset val="1"/>
    </font>
    <font>
      <b/>
      <i/>
      <sz val="12"/>
      <name val="Times New Roman"/>
      <family val="1"/>
    </font>
    <font>
      <b/>
      <i/>
      <sz val="12"/>
      <name val="Times New Roman"/>
      <family val="1"/>
      <charset val="1"/>
    </font>
    <font>
      <sz val="12"/>
      <name val="Times New Roman"/>
      <family val="2"/>
    </font>
    <font>
      <sz val="11"/>
      <color indexed="8"/>
      <name val="Calibri"/>
      <family val="2"/>
    </font>
    <font>
      <sz val="11"/>
      <color indexed="8"/>
      <name val="Calibri"/>
      <family val="2"/>
      <charset val="163"/>
    </font>
    <font>
      <b/>
      <sz val="12"/>
      <name val="Times New Roman"/>
      <family val="2"/>
    </font>
    <font>
      <sz val="12"/>
      <color rgb="FFFF0000"/>
      <name val="Times New Roman"/>
      <family val="1"/>
    </font>
    <font>
      <b/>
      <sz val="11"/>
      <name val="Calibri"/>
      <family val="2"/>
      <scheme val="minor"/>
    </font>
    <font>
      <b/>
      <i/>
      <sz val="11"/>
      <name val="Calibri"/>
      <family val="2"/>
      <scheme val="minor"/>
    </font>
    <font>
      <sz val="11"/>
      <name val="Calibri"/>
      <family val="2"/>
      <scheme val="minor"/>
    </font>
    <font>
      <sz val="12"/>
      <color theme="1"/>
      <name val="Times New Roman"/>
      <family val="1"/>
    </font>
    <font>
      <sz val="12"/>
      <color rgb="FFFF0000"/>
      <name val="Times New Roman"/>
      <family val="1"/>
      <charset val="1"/>
    </font>
    <font>
      <b/>
      <sz val="12"/>
      <color theme="1"/>
      <name val="Times New Roman"/>
      <family val="1"/>
      <charset val="163"/>
    </font>
    <font>
      <sz val="12"/>
      <color rgb="FF000000"/>
      <name val="Times New Roman"/>
      <family val="1"/>
    </font>
    <font>
      <b/>
      <i/>
      <sz val="12"/>
      <name val="Times New Roman"/>
      <family val="1"/>
      <charset val="163"/>
    </font>
    <font>
      <sz val="12"/>
      <color theme="1"/>
      <name val="Times New Roman"/>
      <family val="1"/>
      <charset val="163"/>
    </font>
    <font>
      <b/>
      <i/>
      <sz val="12"/>
      <color theme="1"/>
      <name val="Times New Roman"/>
      <family val="1"/>
      <charset val="163"/>
    </font>
    <font>
      <sz val="12"/>
      <color rgb="FF000000"/>
      <name val="Times New Roman"/>
      <family val="1"/>
      <charset val="163"/>
    </font>
    <font>
      <sz val="12"/>
      <color indexed="10"/>
      <name val="Times New Roman"/>
      <family val="1"/>
      <charset val="163"/>
    </font>
    <font>
      <i/>
      <sz val="12"/>
      <color rgb="FF000000"/>
      <name val="Times New Roman"/>
      <family val="1"/>
      <charset val="163"/>
    </font>
    <font>
      <sz val="10"/>
      <name val="Arial"/>
      <family val="2"/>
      <charset val="1"/>
    </font>
    <font>
      <sz val="12"/>
      <color theme="1"/>
      <name val="Times New Roman"/>
      <family val="2"/>
      <charset val="163"/>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34">
    <xf numFmtId="0" fontId="0" fillId="0" borderId="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0" fillId="0" borderId="0"/>
    <xf numFmtId="0" fontId="11" fillId="0" borderId="0"/>
    <xf numFmtId="0" fontId="2" fillId="0" borderId="0"/>
    <xf numFmtId="0" fontId="18" fillId="0" borderId="0"/>
    <xf numFmtId="0" fontId="10" fillId="0" borderId="0"/>
    <xf numFmtId="0" fontId="15" fillId="0" borderId="0"/>
    <xf numFmtId="0" fontId="1" fillId="0" borderId="0"/>
    <xf numFmtId="43" fontId="19" fillId="0" borderId="0" applyFont="0" applyFill="0" applyBorder="0" applyAlignment="0" applyProtection="0"/>
    <xf numFmtId="0" fontId="29" fillId="0" borderId="0"/>
    <xf numFmtId="0" fontId="36" fillId="0" borderId="0"/>
    <xf numFmtId="0" fontId="36" fillId="0" borderId="0" applyFont="0" applyFill="0" applyBorder="0" applyAlignment="0" applyProtection="0"/>
    <xf numFmtId="0" fontId="39" fillId="0" borderId="0"/>
    <xf numFmtId="0" fontId="39" fillId="0" borderId="0" applyFont="0" applyFill="0" applyBorder="0" applyAlignment="0" applyProtection="0"/>
    <xf numFmtId="0" fontId="39" fillId="0" borderId="0"/>
    <xf numFmtId="0" fontId="3" fillId="0" borderId="0"/>
    <xf numFmtId="0" fontId="3" fillId="0" borderId="0"/>
    <xf numFmtId="0" fontId="48" fillId="0" borderId="0"/>
    <xf numFmtId="165" fontId="48" fillId="0" borderId="0" applyFont="0" applyFill="0" applyBorder="0" applyAlignment="0" applyProtection="0"/>
    <xf numFmtId="0" fontId="39" fillId="0" borderId="0"/>
    <xf numFmtId="0" fontId="49" fillId="0" borderId="0"/>
    <xf numFmtId="0" fontId="39" fillId="0" borderId="0"/>
    <xf numFmtId="0" fontId="48" fillId="0" borderId="0"/>
    <xf numFmtId="0" fontId="39" fillId="0" borderId="0"/>
    <xf numFmtId="0" fontId="19" fillId="0" borderId="0"/>
    <xf numFmtId="0" fontId="48" fillId="0" borderId="0"/>
    <xf numFmtId="0" fontId="65" fillId="0" borderId="0"/>
    <xf numFmtId="169" fontId="6" fillId="0" borderId="0" applyFont="0" applyFill="0" applyBorder="0" applyAlignment="0" applyProtection="0"/>
    <xf numFmtId="166" fontId="39" fillId="0" borderId="0" applyFont="0" applyFill="0" applyBorder="0" applyAlignment="0" applyProtection="0"/>
    <xf numFmtId="0" fontId="66" fillId="0" borderId="0" applyAlignment="0"/>
    <xf numFmtId="0" fontId="39" fillId="0" borderId="0" applyAlignment="0"/>
  </cellStyleXfs>
  <cellXfs count="532">
    <xf numFmtId="0" fontId="0" fillId="0" borderId="0" xfId="0"/>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7" fillId="0" borderId="0" xfId="0" applyFont="1" applyFill="1" applyAlignment="1">
      <alignment horizontal="left"/>
    </xf>
    <xf numFmtId="0" fontId="5" fillId="0" borderId="0" xfId="0" applyNumberFormat="1" applyFont="1" applyFill="1" applyAlignment="1">
      <alignment horizontal="center" vertical="center" wrapText="1"/>
    </xf>
    <xf numFmtId="0" fontId="5" fillId="0" borderId="0" xfId="0" applyNumberFormat="1" applyFont="1" applyFill="1" applyAlignment="1">
      <alignment vertical="center" wrapText="1"/>
    </xf>
    <xf numFmtId="0" fontId="8" fillId="0" borderId="0" xfId="0" applyFont="1" applyFill="1" applyAlignment="1">
      <alignment horizontal="left"/>
    </xf>
    <xf numFmtId="0" fontId="9"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quotePrefix="1" applyFont="1" applyFill="1" applyBorder="1" applyAlignment="1">
      <alignment horizontal="center"/>
    </xf>
    <xf numFmtId="0" fontId="12" fillId="0" borderId="2" xfId="0" applyFont="1" applyFill="1" applyBorder="1" applyAlignment="1">
      <alignment horizontal="center"/>
    </xf>
    <xf numFmtId="0" fontId="4" fillId="0" borderId="3" xfId="0" applyFont="1" applyFill="1" applyBorder="1" applyAlignment="1">
      <alignment horizontal="center" wrapText="1"/>
    </xf>
    <xf numFmtId="0" fontId="12" fillId="0" borderId="2" xfId="0" applyFont="1" applyFill="1" applyBorder="1" applyAlignment="1">
      <alignment horizontal="center" vertical="center"/>
    </xf>
    <xf numFmtId="0" fontId="12" fillId="0" borderId="3" xfId="0" applyFont="1" applyFill="1" applyBorder="1" applyAlignment="1">
      <alignment vertical="center" wrapText="1"/>
    </xf>
    <xf numFmtId="0" fontId="12" fillId="0" borderId="3" xfId="0" applyFont="1" applyFill="1" applyBorder="1"/>
    <xf numFmtId="0" fontId="12" fillId="0" borderId="4" xfId="0" applyFont="1" applyFill="1" applyBorder="1" applyAlignment="1">
      <alignment horizontal="center"/>
    </xf>
    <xf numFmtId="0" fontId="12" fillId="0" borderId="5" xfId="0" applyFont="1" applyFill="1" applyBorder="1"/>
    <xf numFmtId="3" fontId="3" fillId="0" borderId="4" xfId="0" applyNumberFormat="1" applyFont="1" applyFill="1" applyBorder="1"/>
    <xf numFmtId="0" fontId="8"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3" fillId="0" borderId="2" xfId="0" applyFont="1" applyFill="1" applyBorder="1"/>
    <xf numFmtId="0" fontId="4" fillId="0" borderId="2" xfId="0" applyFont="1" applyFill="1" applyBorder="1"/>
    <xf numFmtId="0" fontId="6" fillId="0" borderId="0" xfId="0" applyFont="1" applyFill="1"/>
    <xf numFmtId="0" fontId="17" fillId="0" borderId="0" xfId="0" applyFont="1" applyFill="1" applyBorder="1" applyAlignment="1">
      <alignment horizontal="right"/>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3" fillId="0" borderId="1" xfId="0" applyFont="1" applyFill="1" applyBorder="1" applyAlignment="1">
      <alignment horizontal="center"/>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7" fillId="0" borderId="0" xfId="0" applyFont="1" applyFill="1" applyAlignment="1">
      <alignment horizontal="centerContinuous"/>
    </xf>
    <xf numFmtId="0" fontId="20" fillId="0" borderId="0" xfId="0" applyFont="1" applyFill="1" applyAlignment="1">
      <alignment horizontal="centerContinuous"/>
    </xf>
    <xf numFmtId="0" fontId="7" fillId="0" borderId="0" xfId="0" applyFont="1" applyFill="1" applyAlignment="1">
      <alignment horizontal="center"/>
    </xf>
    <xf numFmtId="0" fontId="5" fillId="0" borderId="0" xfId="0" applyFont="1" applyFill="1" applyAlignment="1">
      <alignment horizontal="right"/>
    </xf>
    <xf numFmtId="0" fontId="13" fillId="0" borderId="1" xfId="0" applyFont="1" applyFill="1" applyBorder="1"/>
    <xf numFmtId="0" fontId="13" fillId="0" borderId="2" xfId="0" applyFont="1" applyFill="1" applyBorder="1"/>
    <xf numFmtId="0" fontId="3" fillId="0" borderId="2" xfId="0" applyFont="1" applyFill="1" applyBorder="1" applyAlignment="1">
      <alignment wrapText="1"/>
    </xf>
    <xf numFmtId="3" fontId="4" fillId="0" borderId="2" xfId="0" applyNumberFormat="1" applyFont="1" applyFill="1" applyBorder="1"/>
    <xf numFmtId="0" fontId="7" fillId="0" borderId="0" xfId="0" applyFont="1" applyFill="1"/>
    <xf numFmtId="0" fontId="4" fillId="0" borderId="2" xfId="0" applyFont="1" applyFill="1" applyBorder="1" applyAlignment="1">
      <alignment horizontal="center" vertical="center"/>
    </xf>
    <xf numFmtId="0" fontId="4" fillId="0" borderId="2" xfId="0" applyFont="1" applyFill="1" applyBorder="1" applyAlignment="1">
      <alignment horizontal="left" wrapText="1"/>
    </xf>
    <xf numFmtId="0" fontId="3" fillId="0" borderId="8" xfId="0" applyFont="1" applyFill="1" applyBorder="1" applyAlignment="1">
      <alignment horizontal="center"/>
    </xf>
    <xf numFmtId="0" fontId="3" fillId="0" borderId="4" xfId="0" quotePrefix="1" applyFont="1" applyFill="1" applyBorder="1" applyAlignment="1">
      <alignment horizontal="center"/>
    </xf>
    <xf numFmtId="0" fontId="3" fillId="0" borderId="4" xfId="0" applyFont="1" applyFill="1" applyBorder="1"/>
    <xf numFmtId="0" fontId="4" fillId="0" borderId="0" xfId="0" applyFont="1" applyFill="1" applyAlignment="1">
      <alignment horizontal="right"/>
    </xf>
    <xf numFmtId="0" fontId="4" fillId="0" borderId="0" xfId="0" applyFont="1" applyFill="1" applyAlignment="1">
      <alignment horizontal="centerContinuous" wrapText="1"/>
    </xf>
    <xf numFmtId="0" fontId="17" fillId="0" borderId="0" xfId="0" applyFont="1" applyFill="1" applyAlignment="1">
      <alignment horizontal="righ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xf>
    <xf numFmtId="0" fontId="4" fillId="0" borderId="13"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vertical="center" wrapText="1"/>
    </xf>
    <xf numFmtId="0" fontId="4" fillId="0" borderId="4" xfId="0" applyFont="1" applyFill="1" applyBorder="1" applyAlignment="1">
      <alignment horizontal="center"/>
    </xf>
    <xf numFmtId="0" fontId="4" fillId="0" borderId="4" xfId="0" applyFont="1" applyFill="1" applyBorder="1"/>
    <xf numFmtId="3" fontId="9" fillId="0" borderId="4" xfId="0" applyNumberFormat="1" applyFont="1" applyFill="1" applyBorder="1"/>
    <xf numFmtId="0" fontId="8" fillId="0" borderId="0" xfId="0" applyFont="1" applyFill="1" applyAlignment="1">
      <alignment horizontal="left"/>
    </xf>
    <xf numFmtId="0" fontId="8" fillId="0" borderId="0" xfId="0" quotePrefix="1" applyFont="1" applyFill="1" applyAlignment="1">
      <alignment horizontal="left"/>
    </xf>
    <xf numFmtId="0" fontId="8" fillId="0" borderId="0" xfId="0" quotePrefix="1" applyFont="1" applyFill="1" applyBorder="1"/>
    <xf numFmtId="0" fontId="9" fillId="0" borderId="0" xfId="4" applyFont="1" applyFill="1"/>
    <xf numFmtId="0" fontId="4" fillId="0" borderId="0" xfId="0" applyFont="1" applyFill="1" applyAlignment="1"/>
    <xf numFmtId="0" fontId="7" fillId="0" borderId="0" xfId="0" applyFont="1" applyFill="1" applyAlignment="1">
      <alignment horizontal="centerContinuous" wrapText="1"/>
    </xf>
    <xf numFmtId="0" fontId="7" fillId="0" borderId="0" xfId="0" quotePrefix="1" applyFont="1" applyFill="1" applyAlignment="1">
      <alignment horizontal="centerContinuous"/>
    </xf>
    <xf numFmtId="0" fontId="4" fillId="0" borderId="9"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4"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0" borderId="1" xfId="0" applyFont="1" applyFill="1" applyBorder="1"/>
    <xf numFmtId="3" fontId="8" fillId="0" borderId="1" xfId="0" applyNumberFormat="1" applyFont="1" applyFill="1" applyBorder="1"/>
    <xf numFmtId="3" fontId="9" fillId="0" borderId="1" xfId="0" applyNumberFormat="1" applyFont="1" applyFill="1" applyBorder="1"/>
    <xf numFmtId="3" fontId="8" fillId="0" borderId="2" xfId="0" applyNumberFormat="1" applyFont="1" applyFill="1" applyBorder="1"/>
    <xf numFmtId="3" fontId="9" fillId="0" borderId="2" xfId="0" applyNumberFormat="1" applyFont="1" applyFill="1" applyBorder="1"/>
    <xf numFmtId="0" fontId="5" fillId="0" borderId="2" xfId="0" applyFont="1" applyFill="1" applyBorder="1" applyAlignment="1">
      <alignment horizontal="center"/>
    </xf>
    <xf numFmtId="0" fontId="3" fillId="0" borderId="2" xfId="0" applyFont="1" applyFill="1" applyBorder="1" applyAlignment="1">
      <alignment horizontal="left" vertical="center" wrapText="1"/>
    </xf>
    <xf numFmtId="0" fontId="12" fillId="0" borderId="2" xfId="0" applyFont="1" applyFill="1" applyBorder="1"/>
    <xf numFmtId="0" fontId="22" fillId="0" borderId="2" xfId="0" applyFont="1" applyFill="1" applyBorder="1" applyAlignment="1">
      <alignment horizontal="center"/>
    </xf>
    <xf numFmtId="0" fontId="22" fillId="0" borderId="2" xfId="0" applyFont="1" applyFill="1" applyBorder="1"/>
    <xf numFmtId="0" fontId="23" fillId="0" borderId="2" xfId="0" applyFont="1" applyFill="1" applyBorder="1" applyAlignment="1">
      <alignment horizontal="center" vertical="center"/>
    </xf>
    <xf numFmtId="0" fontId="4" fillId="0" borderId="2" xfId="0" applyFont="1" applyFill="1" applyBorder="1" applyAlignment="1">
      <alignment wrapText="1"/>
    </xf>
    <xf numFmtId="0" fontId="23" fillId="0" borderId="2" xfId="0" applyFont="1" applyFill="1" applyBorder="1"/>
    <xf numFmtId="3" fontId="5" fillId="0" borderId="2" xfId="0" applyNumberFormat="1" applyFont="1" applyFill="1" applyBorder="1"/>
    <xf numFmtId="0" fontId="24" fillId="0" borderId="2" xfId="0" applyFont="1" applyFill="1" applyBorder="1"/>
    <xf numFmtId="3" fontId="5" fillId="0" borderId="4" xfId="0" applyNumberFormat="1" applyFont="1" applyFill="1" applyBorder="1"/>
    <xf numFmtId="0" fontId="25" fillId="0" borderId="0" xfId="9" applyFont="1" applyFill="1"/>
    <xf numFmtId="167" fontId="26" fillId="0" borderId="0" xfId="1" applyNumberFormat="1" applyFont="1" applyFill="1" applyAlignment="1">
      <alignment horizontal="right"/>
    </xf>
    <xf numFmtId="0" fontId="26" fillId="0" borderId="0" xfId="9" applyFont="1" applyFill="1" applyAlignment="1">
      <alignment vertical="top"/>
    </xf>
    <xf numFmtId="167" fontId="26" fillId="0" borderId="0" xfId="1" applyNumberFormat="1" applyFont="1" applyFill="1"/>
    <xf numFmtId="0" fontId="26" fillId="0" borderId="0" xfId="9" applyFont="1" applyFill="1" applyAlignment="1">
      <alignment horizontal="center"/>
    </xf>
    <xf numFmtId="0" fontId="27" fillId="0" borderId="0" xfId="9" applyFont="1" applyFill="1" applyAlignment="1">
      <alignment horizontal="center"/>
    </xf>
    <xf numFmtId="0" fontId="27" fillId="0" borderId="0" xfId="9" applyFont="1" applyFill="1" applyAlignment="1">
      <alignment horizontal="center"/>
    </xf>
    <xf numFmtId="0" fontId="25" fillId="0" borderId="0" xfId="9" applyFont="1" applyFill="1" applyAlignment="1">
      <alignment horizontal="right"/>
    </xf>
    <xf numFmtId="164" fontId="27" fillId="0" borderId="0" xfId="2" applyFont="1" applyFill="1" applyAlignment="1">
      <alignment horizontal="right"/>
    </xf>
    <xf numFmtId="167" fontId="28" fillId="0" borderId="0" xfId="1" applyNumberFormat="1" applyFont="1" applyFill="1" applyAlignment="1">
      <alignment horizontal="right"/>
    </xf>
    <xf numFmtId="0" fontId="23" fillId="0" borderId="6" xfId="9" applyFont="1" applyFill="1" applyBorder="1" applyAlignment="1">
      <alignment horizontal="center" vertical="center" wrapText="1"/>
    </xf>
    <xf numFmtId="167" fontId="23" fillId="0" borderId="6" xfId="1" applyNumberFormat="1" applyFont="1" applyFill="1" applyBorder="1" applyAlignment="1">
      <alignment horizontal="center" vertical="center" wrapText="1"/>
    </xf>
    <xf numFmtId="0" fontId="25" fillId="0" borderId="0" xfId="9" applyFont="1" applyFill="1" applyAlignment="1">
      <alignment horizontal="center"/>
    </xf>
    <xf numFmtId="0" fontId="23" fillId="0" borderId="1" xfId="9" applyFont="1" applyFill="1" applyBorder="1" applyAlignment="1">
      <alignment horizontal="center" wrapText="1"/>
    </xf>
    <xf numFmtId="167" fontId="23" fillId="0" borderId="1" xfId="1" applyNumberFormat="1" applyFont="1" applyFill="1" applyBorder="1" applyAlignment="1"/>
    <xf numFmtId="0" fontId="26" fillId="0" borderId="0" xfId="9" applyFont="1" applyFill="1"/>
    <xf numFmtId="0" fontId="23" fillId="0" borderId="2" xfId="9" applyFont="1" applyFill="1" applyBorder="1" applyAlignment="1">
      <alignment horizontal="center" wrapText="1"/>
    </xf>
    <xf numFmtId="0" fontId="23" fillId="0" borderId="2" xfId="9" applyFont="1" applyFill="1" applyBorder="1" applyAlignment="1">
      <alignment horizontal="left" wrapText="1"/>
    </xf>
    <xf numFmtId="167" fontId="23" fillId="0" borderId="2" xfId="1" applyNumberFormat="1" applyFont="1" applyFill="1" applyBorder="1" applyAlignment="1"/>
    <xf numFmtId="0" fontId="12" fillId="0" borderId="2" xfId="9" applyFont="1" applyFill="1" applyBorder="1" applyAlignment="1">
      <alignment horizontal="left" wrapText="1"/>
    </xf>
    <xf numFmtId="0" fontId="23" fillId="0" borderId="2" xfId="9" applyFont="1" applyFill="1" applyBorder="1" applyAlignment="1">
      <alignment wrapText="1"/>
    </xf>
    <xf numFmtId="0" fontId="12" fillId="0" borderId="2" xfId="0" applyFont="1" applyFill="1" applyBorder="1" applyAlignment="1">
      <alignment horizontal="center" wrapText="1"/>
    </xf>
    <xf numFmtId="168" fontId="12" fillId="0" borderId="2" xfId="0" applyNumberFormat="1" applyFont="1" applyFill="1" applyBorder="1" applyAlignment="1">
      <alignment wrapText="1"/>
    </xf>
    <xf numFmtId="168" fontId="22" fillId="0" borderId="2" xfId="0" applyNumberFormat="1" applyFont="1" applyFill="1" applyBorder="1" applyAlignment="1">
      <alignment wrapText="1"/>
    </xf>
    <xf numFmtId="0" fontId="12" fillId="0" borderId="2" xfId="12" applyFont="1" applyFill="1" applyBorder="1" applyAlignment="1">
      <alignment horizontal="center" wrapText="1"/>
    </xf>
    <xf numFmtId="168" fontId="12" fillId="0" borderId="2" xfId="12" applyNumberFormat="1" applyFont="1" applyFill="1" applyBorder="1" applyAlignment="1">
      <alignment wrapText="1"/>
    </xf>
    <xf numFmtId="0" fontId="12" fillId="0" borderId="2" xfId="12" applyFont="1" applyFill="1" applyBorder="1" applyAlignment="1">
      <alignment horizontal="center" vertical="center" wrapText="1"/>
    </xf>
    <xf numFmtId="168" fontId="12" fillId="0" borderId="2" xfId="12" applyNumberFormat="1" applyFont="1" applyFill="1" applyBorder="1" applyAlignment="1">
      <alignment horizontal="justify" wrapText="1"/>
    </xf>
    <xf numFmtId="167" fontId="12" fillId="0" borderId="2" xfId="1" applyNumberFormat="1" applyFont="1" applyFill="1" applyBorder="1" applyAlignment="1"/>
    <xf numFmtId="0" fontId="12" fillId="0" borderId="2" xfId="9" applyFont="1" applyFill="1" applyBorder="1" applyAlignment="1">
      <alignment horizontal="center" wrapText="1"/>
    </xf>
    <xf numFmtId="0" fontId="22" fillId="0" borderId="2" xfId="9" applyFont="1" applyFill="1" applyBorder="1" applyAlignment="1">
      <alignment wrapText="1"/>
    </xf>
    <xf numFmtId="167" fontId="23" fillId="0" borderId="8" xfId="1" applyNumberFormat="1" applyFont="1" applyFill="1" applyBorder="1" applyAlignment="1"/>
    <xf numFmtId="0" fontId="23" fillId="0" borderId="4" xfId="9" applyFont="1" applyFill="1" applyBorder="1" applyAlignment="1">
      <alignment horizontal="center" wrapText="1"/>
    </xf>
    <xf numFmtId="0" fontId="23" fillId="0" borderId="4" xfId="9" applyFont="1" applyFill="1" applyBorder="1" applyAlignment="1">
      <alignment wrapText="1"/>
    </xf>
    <xf numFmtId="167" fontId="25" fillId="0" borderId="4" xfId="1" applyNumberFormat="1" applyFont="1" applyFill="1" applyBorder="1"/>
    <xf numFmtId="167" fontId="25"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right"/>
    </xf>
    <xf numFmtId="0" fontId="4"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xf>
    <xf numFmtId="0" fontId="30" fillId="0" borderId="0" xfId="0" applyFont="1" applyFill="1" applyBorder="1" applyAlignment="1"/>
    <xf numFmtId="169" fontId="31" fillId="0" borderId="9" xfId="0" applyNumberFormat="1" applyFont="1" applyFill="1" applyBorder="1" applyAlignment="1" applyProtection="1">
      <alignment horizontal="center" vertical="center" wrapText="1"/>
    </xf>
    <xf numFmtId="169" fontId="31" fillId="0" borderId="6" xfId="0" applyNumberFormat="1" applyFont="1" applyFill="1" applyBorder="1" applyAlignment="1" applyProtection="1">
      <alignment horizontal="center" vertical="center" wrapText="1"/>
    </xf>
    <xf numFmtId="169" fontId="31" fillId="0" borderId="6" xfId="0" applyNumberFormat="1"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6" xfId="0" applyFont="1" applyFill="1" applyBorder="1" applyAlignment="1">
      <alignment horizontal="center" vertical="center"/>
    </xf>
    <xf numFmtId="0" fontId="31" fillId="0" borderId="0" xfId="0" applyFont="1" applyFill="1"/>
    <xf numFmtId="169" fontId="31" fillId="0" borderId="12" xfId="0" applyNumberFormat="1" applyFont="1" applyFill="1" applyBorder="1" applyAlignment="1" applyProtection="1">
      <alignment horizontal="center" vertical="center" wrapText="1"/>
    </xf>
    <xf numFmtId="169" fontId="31" fillId="0" borderId="6" xfId="0" applyNumberFormat="1" applyFont="1" applyFill="1" applyBorder="1" applyAlignment="1">
      <alignment horizontal="center" vertical="center" wrapText="1"/>
    </xf>
    <xf numFmtId="169" fontId="32" fillId="0" borderId="0" xfId="0" applyNumberFormat="1" applyFont="1" applyFill="1" applyAlignment="1">
      <alignment vertical="center" wrapText="1"/>
    </xf>
    <xf numFmtId="169" fontId="33" fillId="0" borderId="1" xfId="0" applyNumberFormat="1" applyFont="1" applyFill="1" applyBorder="1" applyAlignment="1" applyProtection="1">
      <alignment horizontal="center" vertical="center"/>
    </xf>
    <xf numFmtId="169" fontId="32" fillId="0" borderId="1" xfId="0" applyNumberFormat="1" applyFont="1" applyFill="1" applyBorder="1" applyAlignment="1">
      <alignment horizontal="center" vertical="center"/>
    </xf>
    <xf numFmtId="169" fontId="32" fillId="0" borderId="2" xfId="0" applyNumberFormat="1" applyFont="1" applyFill="1" applyBorder="1" applyAlignment="1" applyProtection="1">
      <alignment vertical="center"/>
    </xf>
    <xf numFmtId="169" fontId="33" fillId="0" borderId="1" xfId="0" applyNumberFormat="1" applyFont="1" applyFill="1" applyBorder="1" applyAlignment="1">
      <alignment horizontal="center" vertical="center"/>
    </xf>
    <xf numFmtId="0" fontId="34" fillId="0" borderId="1" xfId="0" applyFont="1" applyFill="1" applyBorder="1" applyAlignment="1">
      <alignment vertical="center"/>
    </xf>
    <xf numFmtId="0" fontId="34" fillId="0" borderId="0" xfId="0" applyFont="1" applyFill="1" applyAlignment="1">
      <alignment vertical="center"/>
    </xf>
    <xf numFmtId="169" fontId="32" fillId="0" borderId="2" xfId="0" applyNumberFormat="1" applyFont="1" applyFill="1" applyBorder="1" applyAlignment="1" applyProtection="1">
      <alignment horizontal="center" vertical="center"/>
    </xf>
    <xf numFmtId="169" fontId="32" fillId="0" borderId="2" xfId="0" applyNumberFormat="1" applyFont="1" applyFill="1" applyBorder="1" applyAlignment="1" applyProtection="1">
      <alignment vertical="center" wrapText="1"/>
    </xf>
    <xf numFmtId="169" fontId="33" fillId="0" borderId="2" xfId="0" applyNumberFormat="1" applyFont="1" applyFill="1" applyBorder="1" applyAlignment="1">
      <alignment horizontal="center" vertical="center"/>
    </xf>
    <xf numFmtId="0" fontId="35" fillId="0" borderId="2" xfId="0" applyFont="1" applyFill="1" applyBorder="1"/>
    <xf numFmtId="0" fontId="35" fillId="0" borderId="0" xfId="0" applyFont="1" applyFill="1"/>
    <xf numFmtId="169" fontId="31" fillId="0" borderId="2" xfId="0" applyNumberFormat="1" applyFont="1" applyFill="1" applyBorder="1" applyAlignment="1" applyProtection="1">
      <alignment horizontal="center" vertical="center"/>
    </xf>
    <xf numFmtId="0" fontId="31" fillId="2" borderId="2" xfId="13" applyFont="1" applyFill="1" applyBorder="1" applyAlignment="1">
      <alignment vertical="center" wrapText="1"/>
    </xf>
    <xf numFmtId="3" fontId="31" fillId="2" borderId="2" xfId="13" applyNumberFormat="1" applyFont="1" applyFill="1" applyBorder="1" applyAlignment="1">
      <alignment vertical="center" wrapText="1"/>
    </xf>
    <xf numFmtId="170" fontId="32" fillId="0" borderId="2" xfId="14" applyNumberFormat="1" applyFont="1" applyFill="1" applyBorder="1" applyAlignment="1">
      <alignment vertical="center"/>
    </xf>
    <xf numFmtId="3" fontId="31" fillId="2" borderId="2" xfId="13" applyNumberFormat="1" applyFont="1" applyFill="1" applyBorder="1" applyAlignment="1">
      <alignment horizontal="left" vertical="center" wrapText="1"/>
    </xf>
    <xf numFmtId="169" fontId="31" fillId="0" borderId="2" xfId="0" applyNumberFormat="1" applyFont="1" applyFill="1" applyBorder="1" applyAlignment="1" applyProtection="1">
      <alignment vertical="center"/>
    </xf>
    <xf numFmtId="0" fontId="37" fillId="0" borderId="2" xfId="0" applyFont="1" applyFill="1" applyBorder="1"/>
    <xf numFmtId="0" fontId="37" fillId="0" borderId="0" xfId="0" applyFont="1" applyFill="1"/>
    <xf numFmtId="169" fontId="32" fillId="0" borderId="2" xfId="0" applyNumberFormat="1" applyFont="1" applyFill="1" applyBorder="1" applyAlignment="1">
      <alignment horizontal="center" vertical="center"/>
    </xf>
    <xf numFmtId="0" fontId="31" fillId="0" borderId="2" xfId="0" applyFont="1" applyFill="1" applyBorder="1"/>
    <xf numFmtId="0" fontId="3" fillId="0" borderId="2" xfId="0" applyFont="1" applyFill="1" applyBorder="1" applyAlignment="1">
      <alignment vertical="center" wrapText="1"/>
    </xf>
    <xf numFmtId="0" fontId="3" fillId="0" borderId="0" xfId="0" applyFont="1" applyFill="1" applyAlignment="1">
      <alignment vertical="center" wrapText="1"/>
    </xf>
    <xf numFmtId="169" fontId="32" fillId="0" borderId="4" xfId="0" applyNumberFormat="1" applyFont="1" applyFill="1" applyBorder="1" applyAlignment="1">
      <alignment horizontal="center" vertical="center"/>
    </xf>
    <xf numFmtId="169" fontId="32" fillId="0" borderId="4" xfId="0" applyNumberFormat="1" applyFont="1" applyFill="1" applyBorder="1" applyAlignment="1" applyProtection="1">
      <alignment vertical="center" wrapText="1"/>
    </xf>
    <xf numFmtId="169" fontId="32" fillId="0" borderId="4" xfId="0" applyNumberFormat="1" applyFont="1" applyFill="1" applyBorder="1" applyAlignment="1" applyProtection="1">
      <alignment vertical="center"/>
    </xf>
    <xf numFmtId="0" fontId="3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1" fillId="0" borderId="0" xfId="0" applyNumberFormat="1" applyFont="1" applyFill="1" applyAlignment="1">
      <alignment vertical="center"/>
    </xf>
    <xf numFmtId="0" fontId="4" fillId="0" borderId="0" xfId="0" applyNumberFormat="1" applyFont="1" applyFill="1" applyAlignment="1">
      <alignment horizontal="right" vertical="center"/>
    </xf>
    <xf numFmtId="0" fontId="23" fillId="0" borderId="0" xfId="0" applyNumberFormat="1" applyFont="1" applyFill="1" applyAlignment="1">
      <alignment horizontal="center" vertical="center" wrapText="1"/>
    </xf>
    <xf numFmtId="169" fontId="17" fillId="0" borderId="0" xfId="0" applyNumberFormat="1" applyFont="1" applyFill="1" applyBorder="1" applyAlignment="1">
      <alignment horizontal="right"/>
    </xf>
    <xf numFmtId="169" fontId="31" fillId="0" borderId="11" xfId="0" applyNumberFormat="1" applyFont="1" applyFill="1" applyBorder="1" applyAlignment="1" applyProtection="1">
      <alignment horizontal="center" vertical="center" wrapText="1"/>
    </xf>
    <xf numFmtId="169" fontId="31" fillId="0" borderId="1" xfId="0" applyNumberFormat="1" applyFont="1" applyFill="1" applyBorder="1" applyAlignment="1" applyProtection="1">
      <alignment horizontal="center" vertical="center" wrapText="1"/>
    </xf>
    <xf numFmtId="169"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69" fontId="31" fillId="0" borderId="4" xfId="0" applyNumberFormat="1" applyFont="1" applyFill="1" applyBorder="1" applyAlignment="1" applyProtection="1">
      <alignment horizontal="center" vertical="center" wrapText="1"/>
    </xf>
    <xf numFmtId="169" fontId="31" fillId="0" borderId="4" xfId="0" applyNumberFormat="1" applyFont="1" applyFill="1" applyBorder="1" applyAlignment="1">
      <alignment horizontal="center" vertical="center" wrapText="1"/>
    </xf>
    <xf numFmtId="0" fontId="31" fillId="0" borderId="4" xfId="0" applyFont="1" applyFill="1" applyBorder="1" applyAlignment="1">
      <alignment horizontal="center" vertical="center" wrapText="1"/>
    </xf>
    <xf numFmtId="169" fontId="31" fillId="0" borderId="12" xfId="0" applyNumberFormat="1" applyFont="1" applyFill="1" applyBorder="1" applyAlignment="1">
      <alignment horizontal="center" vertical="center" wrapText="1"/>
    </xf>
    <xf numFmtId="169" fontId="38" fillId="0" borderId="14" xfId="0" applyNumberFormat="1" applyFont="1" applyFill="1" applyBorder="1" applyAlignment="1" applyProtection="1">
      <alignment horizontal="center" vertical="center"/>
    </xf>
    <xf numFmtId="0" fontId="31" fillId="2" borderId="2" xfId="13" applyFont="1" applyFill="1" applyBorder="1" applyAlignment="1">
      <alignment horizontal="left" vertical="center" wrapText="1"/>
    </xf>
    <xf numFmtId="169" fontId="33" fillId="0" borderId="14" xfId="0" applyNumberFormat="1" applyFont="1" applyFill="1" applyBorder="1" applyAlignment="1">
      <alignment horizontal="center" vertical="center"/>
    </xf>
    <xf numFmtId="0" fontId="34" fillId="0" borderId="14" xfId="0" applyFont="1" applyFill="1" applyBorder="1" applyAlignment="1">
      <alignment vertical="center"/>
    </xf>
    <xf numFmtId="167" fontId="3" fillId="2" borderId="2" xfId="11" applyNumberFormat="1" applyFont="1" applyFill="1" applyBorder="1" applyAlignment="1">
      <alignment horizontal="center" vertical="center"/>
    </xf>
    <xf numFmtId="169" fontId="31" fillId="0" borderId="2" xfId="0" applyNumberFormat="1" applyFont="1" applyFill="1" applyBorder="1" applyAlignment="1">
      <alignment horizontal="center" vertical="center"/>
    </xf>
    <xf numFmtId="0" fontId="31" fillId="0" borderId="2" xfId="0" applyFont="1" applyFill="1" applyBorder="1" applyAlignment="1">
      <alignment vertical="center"/>
    </xf>
    <xf numFmtId="167" fontId="3" fillId="2" borderId="2" xfId="11" applyNumberFormat="1" applyFont="1" applyFill="1" applyBorder="1" applyAlignment="1">
      <alignment horizontal="right" vertical="center"/>
    </xf>
    <xf numFmtId="0" fontId="31" fillId="0" borderId="2" xfId="0" applyFont="1" applyFill="1" applyBorder="1" applyAlignment="1">
      <alignment horizontal="right" vertical="center"/>
    </xf>
    <xf numFmtId="167" fontId="4" fillId="2" borderId="2" xfId="11" applyNumberFormat="1" applyFont="1" applyFill="1" applyBorder="1" applyAlignment="1">
      <alignment horizontal="center" vertical="center"/>
    </xf>
    <xf numFmtId="0" fontId="31" fillId="0" borderId="14" xfId="0" applyFont="1" applyFill="1" applyBorder="1" applyAlignment="1">
      <alignment vertical="center"/>
    </xf>
    <xf numFmtId="169" fontId="31" fillId="0" borderId="4" xfId="0" applyNumberFormat="1" applyFont="1" applyFill="1" applyBorder="1" applyAlignment="1">
      <alignment horizontal="center" vertical="center"/>
    </xf>
    <xf numFmtId="169" fontId="31" fillId="0" borderId="4" xfId="0" applyNumberFormat="1" applyFont="1" applyFill="1" applyBorder="1" applyAlignment="1" applyProtection="1">
      <alignment horizontal="left" vertical="center"/>
    </xf>
    <xf numFmtId="0" fontId="31" fillId="0" borderId="4" xfId="0" applyFont="1" applyFill="1" applyBorder="1"/>
    <xf numFmtId="169" fontId="32" fillId="0" borderId="14" xfId="0" applyNumberFormat="1" applyFont="1" applyFill="1" applyBorder="1" applyAlignment="1">
      <alignment horizontal="left" vertical="center"/>
    </xf>
    <xf numFmtId="170" fontId="31" fillId="2" borderId="2" xfId="13" applyNumberFormat="1" applyFont="1" applyFill="1" applyBorder="1" applyAlignment="1">
      <alignment horizontal="center" vertical="center"/>
    </xf>
    <xf numFmtId="169" fontId="32" fillId="0" borderId="14" xfId="0" applyNumberFormat="1" applyFont="1" applyFill="1" applyBorder="1" applyAlignment="1">
      <alignment horizontal="left" vertical="center" wrapText="1"/>
    </xf>
    <xf numFmtId="0" fontId="31" fillId="0" borderId="8" xfId="0" applyFont="1" applyFill="1" applyBorder="1"/>
    <xf numFmtId="169" fontId="31" fillId="0" borderId="2" xfId="0" applyNumberFormat="1" applyFont="1" applyFill="1" applyBorder="1" applyAlignment="1" applyProtection="1">
      <alignment horizontal="left" vertical="center" wrapText="1"/>
    </xf>
    <xf numFmtId="0" fontId="31" fillId="2" borderId="8" xfId="0" applyFont="1" applyFill="1" applyBorder="1"/>
    <xf numFmtId="169" fontId="38" fillId="0" borderId="4" xfId="0" applyNumberFormat="1" applyFont="1" applyFill="1" applyBorder="1" applyAlignment="1" applyProtection="1">
      <alignment horizontal="center" vertical="center"/>
    </xf>
    <xf numFmtId="3" fontId="31" fillId="2" borderId="4" xfId="13" applyNumberFormat="1" applyFont="1" applyFill="1" applyBorder="1" applyAlignment="1">
      <alignment vertical="center" wrapText="1"/>
    </xf>
    <xf numFmtId="169" fontId="33" fillId="0" borderId="4" xfId="0" applyNumberFormat="1" applyFont="1" applyFill="1" applyBorder="1" applyAlignment="1">
      <alignment horizontal="center" vertical="center"/>
    </xf>
    <xf numFmtId="0" fontId="3" fillId="0" borderId="0" xfId="4" applyFont="1" applyFill="1"/>
    <xf numFmtId="0" fontId="4" fillId="0" borderId="0" xfId="4" applyFont="1" applyFill="1" applyAlignment="1">
      <alignment horizontal="center"/>
    </xf>
    <xf numFmtId="0" fontId="8" fillId="0" borderId="0" xfId="4" applyFont="1" applyFill="1" applyAlignment="1">
      <alignment horizontal="left"/>
    </xf>
    <xf numFmtId="0" fontId="5" fillId="0" borderId="0" xfId="4" applyFont="1" applyFill="1" applyBorder="1" applyAlignment="1">
      <alignment horizontal="right"/>
    </xf>
    <xf numFmtId="0" fontId="5" fillId="0" borderId="15" xfId="4" applyFont="1" applyFill="1" applyBorder="1" applyAlignment="1">
      <alignment horizontal="right"/>
    </xf>
    <xf numFmtId="0" fontId="4" fillId="0" borderId="9" xfId="4" applyFont="1" applyFill="1" applyBorder="1" applyAlignment="1">
      <alignment horizontal="center" vertical="center"/>
    </xf>
    <xf numFmtId="0" fontId="4" fillId="0" borderId="10" xfId="4" applyFont="1" applyFill="1" applyBorder="1" applyAlignment="1">
      <alignment horizontal="center" vertical="center" wrapText="1"/>
    </xf>
    <xf numFmtId="0" fontId="4" fillId="0" borderId="16"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6" fillId="0" borderId="0" xfId="4" applyFont="1" applyFill="1"/>
    <xf numFmtId="0" fontId="4" fillId="0" borderId="11" xfId="4" applyFont="1" applyFill="1" applyBorder="1" applyAlignment="1">
      <alignment horizontal="center" vertical="center"/>
    </xf>
    <xf numFmtId="0" fontId="13" fillId="0" borderId="6" xfId="15" applyFont="1" applyBorder="1" applyAlignment="1">
      <alignment horizontal="center" vertical="center" wrapText="1"/>
    </xf>
    <xf numFmtId="0" fontId="13" fillId="0" borderId="9" xfId="15" applyFont="1" applyBorder="1" applyAlignment="1">
      <alignment horizontal="center" vertical="center" wrapText="1"/>
    </xf>
    <xf numFmtId="0" fontId="4" fillId="0" borderId="14" xfId="4" applyFont="1" applyFill="1" applyBorder="1" applyAlignment="1">
      <alignment horizontal="center" vertical="center"/>
    </xf>
    <xf numFmtId="0" fontId="13" fillId="0" borderId="12" xfId="15" applyFont="1" applyBorder="1" applyAlignment="1">
      <alignment horizontal="center" vertical="center" wrapText="1"/>
    </xf>
    <xf numFmtId="0" fontId="13" fillId="0" borderId="6" xfId="15" applyFont="1" applyBorder="1" applyAlignment="1">
      <alignment horizontal="center" vertical="center" wrapText="1"/>
    </xf>
    <xf numFmtId="0" fontId="40" fillId="0" borderId="14" xfId="15" applyFont="1" applyBorder="1" applyAlignment="1">
      <alignment horizontal="center" vertical="center" wrapText="1"/>
    </xf>
    <xf numFmtId="0" fontId="40" fillId="0" borderId="14" xfId="15" applyFont="1" applyBorder="1" applyAlignment="1">
      <alignment vertical="center" wrapText="1"/>
    </xf>
    <xf numFmtId="37" fontId="40" fillId="0" borderId="14" xfId="16" applyNumberFormat="1" applyFont="1" applyBorder="1" applyAlignment="1">
      <alignment vertical="center"/>
    </xf>
    <xf numFmtId="0" fontId="40" fillId="0" borderId="2" xfId="15" applyFont="1" applyBorder="1" applyAlignment="1">
      <alignment horizontal="center" vertical="center" wrapText="1"/>
    </xf>
    <xf numFmtId="0" fontId="40" fillId="0" borderId="2" xfId="15" applyFont="1" applyBorder="1" applyAlignment="1">
      <alignment vertical="center" wrapText="1"/>
    </xf>
    <xf numFmtId="37" fontId="40" fillId="0" borderId="2" xfId="16" applyNumberFormat="1" applyFont="1" applyBorder="1" applyAlignment="1">
      <alignment vertical="center"/>
    </xf>
    <xf numFmtId="0" fontId="40" fillId="0" borderId="4" xfId="15" applyFont="1" applyBorder="1" applyAlignment="1">
      <alignment horizontal="center" vertical="center" wrapText="1"/>
    </xf>
    <xf numFmtId="0" fontId="40" fillId="0" borderId="4" xfId="15" applyFont="1" applyBorder="1" applyAlignment="1">
      <alignment vertical="center" wrapText="1"/>
    </xf>
    <xf numFmtId="37" fontId="40" fillId="0" borderId="4" xfId="16" applyNumberFormat="1" applyFont="1" applyBorder="1" applyAlignment="1">
      <alignment vertical="center"/>
    </xf>
    <xf numFmtId="0" fontId="3" fillId="0" borderId="0" xfId="4" applyFont="1" applyFill="1" applyAlignment="1">
      <alignment horizontal="centerContinuous"/>
    </xf>
    <xf numFmtId="0" fontId="41" fillId="0" borderId="0" xfId="4" applyFont="1" applyFill="1" applyAlignment="1">
      <alignment horizontal="center" wrapText="1"/>
    </xf>
    <xf numFmtId="0" fontId="17" fillId="0" borderId="0" xfId="4" applyFont="1" applyFill="1" applyBorder="1" applyAlignment="1">
      <alignment horizontal="right"/>
    </xf>
    <xf numFmtId="0" fontId="4" fillId="0" borderId="9" xfId="4" quotePrefix="1" applyFont="1" applyFill="1" applyBorder="1" applyAlignment="1">
      <alignment horizontal="center" vertical="center"/>
    </xf>
    <xf numFmtId="0" fontId="4" fillId="0" borderId="9" xfId="4" applyFont="1" applyFill="1" applyBorder="1" applyAlignment="1">
      <alignment horizontal="center" vertical="center" wrapText="1"/>
    </xf>
    <xf numFmtId="0" fontId="4" fillId="0" borderId="11" xfId="4" quotePrefix="1" applyFont="1" applyFill="1" applyBorder="1" applyAlignment="1">
      <alignment horizontal="center" vertical="center"/>
    </xf>
    <xf numFmtId="0" fontId="4" fillId="0" borderId="11" xfId="4" applyFont="1" applyFill="1" applyBorder="1" applyAlignment="1">
      <alignment horizontal="center" vertical="center" wrapText="1"/>
    </xf>
    <xf numFmtId="0" fontId="3" fillId="0" borderId="17" xfId="4" applyFont="1" applyFill="1" applyBorder="1" applyAlignment="1">
      <alignment horizontal="center" vertical="center"/>
    </xf>
    <xf numFmtId="0" fontId="3" fillId="0" borderId="18" xfId="4" applyFont="1" applyFill="1" applyBorder="1" applyAlignment="1">
      <alignment horizontal="center" vertical="center"/>
    </xf>
    <xf numFmtId="0" fontId="3" fillId="0" borderId="9" xfId="4" applyFont="1" applyFill="1" applyBorder="1" applyAlignment="1">
      <alignment horizontal="center" vertical="center" wrapText="1"/>
    </xf>
    <xf numFmtId="0" fontId="4" fillId="0" borderId="1" xfId="4" applyFont="1" applyFill="1" applyBorder="1" applyAlignment="1">
      <alignment horizontal="center"/>
    </xf>
    <xf numFmtId="0" fontId="4" fillId="0" borderId="13" xfId="4" applyFont="1" applyFill="1" applyBorder="1"/>
    <xf numFmtId="3" fontId="3" fillId="0" borderId="1" xfId="4" applyNumberFormat="1" applyFont="1" applyFill="1" applyBorder="1"/>
    <xf numFmtId="0" fontId="3" fillId="0" borderId="14" xfId="4" applyFont="1" applyFill="1" applyBorder="1" applyAlignment="1">
      <alignment horizontal="center"/>
    </xf>
    <xf numFmtId="0" fontId="3" fillId="0" borderId="19" xfId="4" applyFont="1" applyFill="1" applyBorder="1"/>
    <xf numFmtId="3" fontId="3" fillId="0" borderId="14" xfId="4" applyNumberFormat="1" applyFont="1" applyFill="1" applyBorder="1"/>
    <xf numFmtId="3" fontId="3" fillId="2" borderId="14" xfId="4" applyNumberFormat="1" applyFont="1" applyFill="1" applyBorder="1"/>
    <xf numFmtId="0" fontId="3" fillId="0" borderId="2" xfId="4" applyFont="1" applyFill="1" applyBorder="1" applyAlignment="1">
      <alignment horizontal="center"/>
    </xf>
    <xf numFmtId="0" fontId="3" fillId="0" borderId="3" xfId="4" applyFont="1" applyFill="1" applyBorder="1"/>
    <xf numFmtId="3" fontId="3" fillId="0" borderId="2" xfId="4" applyNumberFormat="1" applyFont="1" applyFill="1" applyBorder="1"/>
    <xf numFmtId="0" fontId="3" fillId="0" borderId="4" xfId="4" applyFont="1" applyFill="1" applyBorder="1" applyAlignment="1">
      <alignment horizontal="center"/>
    </xf>
    <xf numFmtId="0" fontId="3" fillId="0" borderId="5" xfId="0" applyFont="1" applyFill="1" applyBorder="1"/>
    <xf numFmtId="3" fontId="3" fillId="0" borderId="4" xfId="4" applyNumberFormat="1" applyFont="1" applyFill="1" applyBorder="1"/>
    <xf numFmtId="0" fontId="8" fillId="0" borderId="0" xfId="4" applyFont="1" applyFill="1"/>
    <xf numFmtId="0" fontId="8" fillId="0" borderId="15" xfId="0" applyFont="1" applyFill="1" applyBorder="1" applyAlignment="1"/>
    <xf numFmtId="0" fontId="17" fillId="0" borderId="15" xfId="0" applyFont="1" applyFill="1" applyBorder="1" applyAlignment="1">
      <alignment horizontal="right"/>
    </xf>
    <xf numFmtId="0" fontId="4" fillId="0" borderId="9" xfId="0" applyFont="1" applyFill="1" applyBorder="1" applyAlignment="1">
      <alignment horizontal="center" vertical="center" wrapText="1"/>
    </xf>
    <xf numFmtId="0" fontId="3" fillId="0" borderId="4" xfId="0" applyFont="1" applyFill="1" applyBorder="1" applyAlignment="1">
      <alignment horizontal="center"/>
    </xf>
    <xf numFmtId="0" fontId="7" fillId="0" borderId="0" xfId="4" applyFont="1" applyFill="1" applyAlignment="1">
      <alignment horizontal="centerContinuous"/>
    </xf>
    <xf numFmtId="0" fontId="7" fillId="0" borderId="0" xfId="4" applyFont="1" applyFill="1" applyAlignment="1"/>
    <xf numFmtId="0" fontId="4" fillId="0" borderId="0" xfId="4" applyFont="1" applyFill="1" applyAlignment="1">
      <alignment horizontal="centerContinuous"/>
    </xf>
    <xf numFmtId="0" fontId="20" fillId="0" borderId="0" xfId="4" applyFont="1" applyFill="1" applyAlignment="1">
      <alignment horizontal="centerContinuous"/>
    </xf>
    <xf numFmtId="0" fontId="8" fillId="0" borderId="0" xfId="4" applyFont="1" applyFill="1" applyBorder="1" applyAlignment="1">
      <alignment horizontal="center"/>
    </xf>
    <xf numFmtId="0" fontId="4" fillId="0" borderId="20" xfId="4" applyFont="1" applyFill="1" applyBorder="1" applyAlignment="1">
      <alignment horizontal="center" vertical="center"/>
    </xf>
    <xf numFmtId="0" fontId="4" fillId="0" borderId="10" xfId="4" applyFont="1" applyFill="1" applyBorder="1" applyAlignment="1">
      <alignment horizontal="center" vertical="center"/>
    </xf>
    <xf numFmtId="0" fontId="0" fillId="0" borderId="16" xfId="0" applyFill="1" applyBorder="1"/>
    <xf numFmtId="0" fontId="0" fillId="0" borderId="7" xfId="0" applyFill="1" applyBorder="1"/>
    <xf numFmtId="0" fontId="4" fillId="0" borderId="21" xfId="4" applyFont="1" applyFill="1" applyBorder="1" applyAlignment="1">
      <alignment horizontal="center" vertical="center"/>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16"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4" fillId="0" borderId="2" xfId="4" applyFont="1" applyFill="1" applyBorder="1" applyAlignment="1">
      <alignment horizontal="center"/>
    </xf>
    <xf numFmtId="0" fontId="4" fillId="0" borderId="3" xfId="4" applyFont="1" applyFill="1" applyBorder="1"/>
    <xf numFmtId="0" fontId="3" fillId="0" borderId="5" xfId="4" applyFont="1" applyFill="1" applyBorder="1"/>
    <xf numFmtId="1" fontId="4" fillId="0" borderId="0" xfId="17" applyNumberFormat="1" applyFont="1" applyFill="1" applyAlignment="1">
      <alignment horizontal="center" vertical="center" wrapText="1"/>
    </xf>
    <xf numFmtId="0" fontId="42" fillId="0" borderId="0" xfId="4" quotePrefix="1" applyFont="1" applyFill="1" applyAlignment="1">
      <alignment horizontal="centerContinuous"/>
    </xf>
    <xf numFmtId="0" fontId="7" fillId="0" borderId="0" xfId="4" quotePrefix="1" applyFont="1" applyFill="1" applyAlignment="1">
      <alignment horizontal="centerContinuous"/>
    </xf>
    <xf numFmtId="49" fontId="4" fillId="0" borderId="6" xfId="17" applyNumberFormat="1" applyFont="1" applyFill="1" applyBorder="1" applyAlignment="1">
      <alignment horizontal="center" vertical="center" wrapText="1"/>
    </xf>
    <xf numFmtId="3" fontId="4" fillId="0" borderId="6" xfId="17" applyNumberFormat="1" applyFont="1" applyFill="1" applyBorder="1" applyAlignment="1">
      <alignment horizontal="center" vertical="center" wrapText="1"/>
    </xf>
    <xf numFmtId="3" fontId="4" fillId="0" borderId="22" xfId="17" applyNumberFormat="1" applyFont="1" applyFill="1" applyBorder="1" applyAlignment="1">
      <alignment horizontal="center" vertical="center" wrapText="1"/>
    </xf>
    <xf numFmtId="3" fontId="4" fillId="0" borderId="23" xfId="17" applyNumberFormat="1" applyFont="1" applyFill="1" applyBorder="1" applyAlignment="1">
      <alignment horizontal="center" vertical="center" wrapText="1"/>
    </xf>
    <xf numFmtId="3" fontId="4" fillId="0" borderId="20" xfId="17" applyNumberFormat="1" applyFont="1" applyFill="1" applyBorder="1" applyAlignment="1">
      <alignment horizontal="center" vertical="center" wrapText="1"/>
    </xf>
    <xf numFmtId="3" fontId="7" fillId="0" borderId="0" xfId="17" applyNumberFormat="1" applyFont="1" applyFill="1" applyBorder="1" applyAlignment="1">
      <alignment horizontal="center" vertical="center" wrapText="1"/>
    </xf>
    <xf numFmtId="3" fontId="4" fillId="0" borderId="17" xfId="17" applyNumberFormat="1" applyFont="1" applyFill="1" applyBorder="1" applyAlignment="1">
      <alignment horizontal="center" vertical="center" wrapText="1"/>
    </xf>
    <xf numFmtId="3" fontId="4" fillId="0" borderId="15" xfId="17" applyNumberFormat="1" applyFont="1" applyFill="1" applyBorder="1" applyAlignment="1">
      <alignment horizontal="center" vertical="center" wrapText="1"/>
    </xf>
    <xf numFmtId="3" fontId="4" fillId="0" borderId="18" xfId="17" applyNumberFormat="1" applyFont="1" applyFill="1" applyBorder="1" applyAlignment="1">
      <alignment horizontal="center" vertical="center" wrapText="1"/>
    </xf>
    <xf numFmtId="3" fontId="4" fillId="0" borderId="9" xfId="17" applyNumberFormat="1" applyFont="1" applyFill="1" applyBorder="1" applyAlignment="1">
      <alignment horizontal="center" vertical="center" wrapText="1"/>
    </xf>
    <xf numFmtId="3" fontId="4" fillId="0" borderId="10" xfId="17" applyNumberFormat="1" applyFont="1" applyFill="1" applyBorder="1" applyAlignment="1">
      <alignment horizontal="center" vertical="center" wrapText="1"/>
    </xf>
    <xf numFmtId="3" fontId="4" fillId="0" borderId="16" xfId="17" applyNumberFormat="1" applyFont="1" applyFill="1" applyBorder="1" applyAlignment="1">
      <alignment horizontal="center" vertical="center" wrapText="1"/>
    </xf>
    <xf numFmtId="3" fontId="4" fillId="0" borderId="7" xfId="17" applyNumberFormat="1" applyFont="1" applyFill="1" applyBorder="1" applyAlignment="1">
      <alignment horizontal="center" vertical="center" wrapText="1"/>
    </xf>
    <xf numFmtId="3" fontId="4" fillId="0" borderId="11" xfId="17" applyNumberFormat="1" applyFont="1" applyFill="1" applyBorder="1" applyAlignment="1">
      <alignment horizontal="center" vertical="center" wrapText="1"/>
    </xf>
    <xf numFmtId="3" fontId="4" fillId="0" borderId="9" xfId="17" applyNumberFormat="1" applyFont="1" applyFill="1" applyBorder="1" applyAlignment="1">
      <alignment horizontal="center" vertical="center" wrapText="1"/>
    </xf>
    <xf numFmtId="49" fontId="4" fillId="0" borderId="1" xfId="17" quotePrefix="1" applyNumberFormat="1" applyFont="1" applyFill="1" applyBorder="1" applyAlignment="1">
      <alignment horizontal="center" vertical="center" wrapText="1"/>
    </xf>
    <xf numFmtId="3" fontId="4" fillId="0" borderId="1" xfId="17" applyNumberFormat="1" applyFont="1" applyFill="1" applyBorder="1" applyAlignment="1">
      <alignment horizontal="center" vertical="center" wrapText="1"/>
    </xf>
    <xf numFmtId="3" fontId="9" fillId="0" borderId="1" xfId="17" quotePrefix="1"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9" fillId="0" borderId="1" xfId="17" quotePrefix="1" applyNumberFormat="1" applyFont="1" applyFill="1" applyBorder="1" applyAlignment="1">
      <alignment horizontal="right" vertical="center" wrapText="1"/>
    </xf>
    <xf numFmtId="3" fontId="9" fillId="0" borderId="0" xfId="17" applyNumberFormat="1" applyFont="1" applyFill="1" applyBorder="1" applyAlignment="1">
      <alignment vertical="center" wrapText="1"/>
    </xf>
    <xf numFmtId="37"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left" vertical="center" wrapText="1"/>
    </xf>
    <xf numFmtId="1" fontId="9" fillId="0" borderId="2" xfId="17" applyNumberFormat="1" applyFont="1" applyFill="1" applyBorder="1" applyAlignment="1">
      <alignment horizontal="center" vertical="center" wrapText="1"/>
    </xf>
    <xf numFmtId="3" fontId="9" fillId="0" borderId="2" xfId="17" applyNumberFormat="1" applyFont="1" applyFill="1" applyBorder="1" applyAlignment="1">
      <alignment horizontal="right" vertical="center"/>
    </xf>
    <xf numFmtId="1" fontId="9" fillId="0" borderId="2" xfId="17" applyNumberFormat="1" applyFont="1" applyFill="1" applyBorder="1" applyAlignment="1">
      <alignment horizontal="right" vertical="center"/>
    </xf>
    <xf numFmtId="1" fontId="9" fillId="0" borderId="0" xfId="17" applyNumberFormat="1" applyFont="1" applyFill="1" applyAlignment="1">
      <alignment vertical="center"/>
    </xf>
    <xf numFmtId="3" fontId="43" fillId="0" borderId="2" xfId="18" applyNumberFormat="1" applyFont="1" applyFill="1" applyBorder="1" applyAlignment="1">
      <alignment horizontal="left" vertical="center" wrapText="1"/>
    </xf>
    <xf numFmtId="3" fontId="43" fillId="0" borderId="6" xfId="17"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7" fontId="3" fillId="0" borderId="2" xfId="0" applyNumberFormat="1" applyFont="1" applyFill="1" applyBorder="1" applyAlignment="1">
      <alignment horizontal="center" vertical="center" wrapText="1"/>
    </xf>
    <xf numFmtId="3" fontId="44" fillId="0" borderId="2" xfId="18" applyNumberFormat="1" applyFont="1" applyFill="1" applyBorder="1" applyAlignment="1">
      <alignment horizontal="left" vertical="center" wrapText="1"/>
    </xf>
    <xf numFmtId="1" fontId="6" fillId="0" borderId="6" xfId="17" applyNumberFormat="1" applyFont="1" applyFill="1" applyBorder="1" applyAlignment="1">
      <alignment horizontal="center" vertical="center" wrapText="1"/>
    </xf>
    <xf numFmtId="3" fontId="9" fillId="0" borderId="2" xfId="17" quotePrefix="1" applyNumberFormat="1" applyFont="1" applyFill="1" applyBorder="1" applyAlignment="1">
      <alignment horizontal="center" vertical="center" wrapText="1"/>
    </xf>
    <xf numFmtId="3" fontId="9" fillId="0" borderId="2" xfId="17" quotePrefix="1" applyNumberFormat="1" applyFont="1" applyFill="1" applyBorder="1" applyAlignment="1">
      <alignment horizontal="right" vertical="center" wrapText="1"/>
    </xf>
    <xf numFmtId="0" fontId="12" fillId="0" borderId="2" xfId="0" applyFont="1" applyFill="1" applyBorder="1" applyAlignment="1">
      <alignment horizontal="left" vertical="center" wrapText="1"/>
    </xf>
    <xf numFmtId="3" fontId="44" fillId="0" borderId="6" xfId="17" applyNumberFormat="1" applyFont="1" applyFill="1" applyBorder="1" applyAlignment="1">
      <alignment horizontal="center" vertical="center" wrapText="1"/>
    </xf>
    <xf numFmtId="37" fontId="45" fillId="0" borderId="2" xfId="0" applyNumberFormat="1" applyFont="1" applyFill="1" applyBorder="1" applyAlignment="1">
      <alignment horizontal="center" vertical="center" wrapText="1"/>
    </xf>
    <xf numFmtId="3" fontId="46" fillId="0" borderId="2" xfId="18" applyNumberFormat="1" applyFont="1" applyFill="1" applyBorder="1" applyAlignment="1">
      <alignment horizontal="left" vertical="center" wrapText="1"/>
    </xf>
    <xf numFmtId="3" fontId="46" fillId="0" borderId="6" xfId="17" applyNumberFormat="1" applyFont="1" applyFill="1" applyBorder="1" applyAlignment="1">
      <alignment horizontal="center" vertical="center" wrapText="1"/>
    </xf>
    <xf numFmtId="3" fontId="44" fillId="0" borderId="2" xfId="19" applyNumberFormat="1" applyFont="1" applyFill="1" applyBorder="1" applyAlignment="1">
      <alignment horizontal="left" vertical="center" wrapText="1"/>
    </xf>
    <xf numFmtId="37" fontId="47" fillId="0" borderId="6" xfId="0" applyNumberFormat="1" applyFont="1" applyFill="1" applyBorder="1" applyAlignment="1">
      <alignment horizontal="center" vertical="center" wrapText="1"/>
    </xf>
    <xf numFmtId="1" fontId="3" fillId="0" borderId="6" xfId="20" applyNumberFormat="1" applyFont="1" applyFill="1" applyBorder="1" applyAlignment="1">
      <alignment horizontal="center" vertical="center" wrapText="1"/>
    </xf>
    <xf numFmtId="167" fontId="3" fillId="0" borderId="2" xfId="21" applyNumberFormat="1" applyFont="1" applyFill="1" applyBorder="1" applyAlignment="1">
      <alignment vertical="center" wrapText="1"/>
    </xf>
    <xf numFmtId="3" fontId="3" fillId="0" borderId="6" xfId="19"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2" xfId="19" applyNumberFormat="1" applyFont="1" applyFill="1" applyBorder="1" applyAlignment="1">
      <alignment horizontal="left" vertical="center" wrapText="1"/>
    </xf>
    <xf numFmtId="37" fontId="3" fillId="0" borderId="6" xfId="0" applyNumberFormat="1" applyFont="1" applyFill="1" applyBorder="1" applyAlignment="1">
      <alignment horizontal="center" vertical="center" wrapText="1"/>
    </xf>
    <xf numFmtId="3" fontId="3" fillId="0" borderId="6" xfId="19" applyNumberFormat="1" applyFont="1" applyFill="1" applyBorder="1" applyAlignment="1">
      <alignment horizontal="left" vertical="center" wrapText="1"/>
    </xf>
    <xf numFmtId="3" fontId="44" fillId="0" borderId="9" xfId="19" applyNumberFormat="1" applyFont="1" applyFill="1" applyBorder="1" applyAlignment="1">
      <alignment horizontal="center" vertical="center" wrapText="1"/>
    </xf>
    <xf numFmtId="37" fontId="47" fillId="0" borderId="2" xfId="0" applyNumberFormat="1" applyFont="1" applyFill="1" applyBorder="1" applyAlignment="1">
      <alignment horizontal="left" vertical="center" wrapText="1"/>
    </xf>
    <xf numFmtId="0" fontId="3" fillId="0" borderId="2" xfId="4" applyFont="1" applyFill="1" applyBorder="1"/>
    <xf numFmtId="3" fontId="3" fillId="0" borderId="6" xfId="17" applyNumberFormat="1" applyFont="1" applyFill="1" applyBorder="1" applyAlignment="1">
      <alignment horizontal="center" vertical="center" wrapText="1"/>
    </xf>
    <xf numFmtId="3" fontId="3" fillId="0" borderId="2" xfId="4" applyNumberFormat="1" applyFont="1" applyFill="1" applyBorder="1" applyAlignment="1">
      <alignment horizontal="right"/>
    </xf>
    <xf numFmtId="0" fontId="45" fillId="0" borderId="6" xfId="20" applyFont="1" applyFill="1" applyBorder="1" applyAlignment="1">
      <alignment horizontal="center" wrapText="1"/>
    </xf>
    <xf numFmtId="1" fontId="44" fillId="0" borderId="2" xfId="22" applyNumberFormat="1" applyFont="1" applyFill="1" applyBorder="1" applyAlignment="1">
      <alignment vertical="center" wrapText="1"/>
    </xf>
    <xf numFmtId="3" fontId="44" fillId="0" borderId="6" xfId="22" applyNumberFormat="1" applyFont="1" applyFill="1" applyBorder="1" applyAlignment="1">
      <alignment horizontal="center" vertical="center" wrapText="1"/>
    </xf>
    <xf numFmtId="3" fontId="44" fillId="0" borderId="6" xfId="19" applyNumberFormat="1" applyFont="1" applyFill="1" applyBorder="1" applyAlignment="1">
      <alignment horizontal="center" vertical="center" wrapText="1"/>
    </xf>
    <xf numFmtId="171" fontId="3" fillId="0" borderId="6" xfId="21"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3" fontId="3" fillId="0" borderId="2" xfId="0" applyNumberFormat="1" applyFont="1" applyFill="1" applyBorder="1" applyAlignment="1">
      <alignment horizontal="left" vertical="center" wrapText="1"/>
    </xf>
    <xf numFmtId="3" fontId="3" fillId="0" borderId="0" xfId="0" applyNumberFormat="1" applyFont="1" applyFill="1" applyAlignment="1">
      <alignment horizontal="center" vertical="center" wrapText="1"/>
    </xf>
    <xf numFmtId="0" fontId="3" fillId="0" borderId="2" xfId="23" applyFont="1" applyFill="1" applyBorder="1" applyAlignment="1">
      <alignment horizontal="left" vertical="center" wrapText="1"/>
    </xf>
    <xf numFmtId="0" fontId="3" fillId="0" borderId="6" xfId="23" applyFont="1" applyFill="1" applyBorder="1" applyAlignment="1">
      <alignment horizontal="center" vertical="center" wrapText="1"/>
    </xf>
    <xf numFmtId="37" fontId="47" fillId="0" borderId="24" xfId="0" applyNumberFormat="1" applyFont="1" applyFill="1" applyBorder="1" applyAlignment="1">
      <alignment horizontal="center" vertical="center" wrapText="1"/>
    </xf>
    <xf numFmtId="3" fontId="3" fillId="0" borderId="2" xfId="0" applyNumberFormat="1" applyFont="1" applyFill="1" applyBorder="1" applyAlignment="1">
      <alignment vertical="center" wrapText="1"/>
    </xf>
    <xf numFmtId="49" fontId="12" fillId="0" borderId="6"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3" fontId="44" fillId="0" borderId="6" xfId="24" applyNumberFormat="1" applyFont="1" applyFill="1" applyBorder="1" applyAlignment="1">
      <alignment horizontal="center" vertical="center" wrapText="1"/>
    </xf>
    <xf numFmtId="37" fontId="44" fillId="0" borderId="2" xfId="0" applyNumberFormat="1" applyFont="1" applyFill="1" applyBorder="1" applyAlignment="1">
      <alignment horizontal="left" vertical="center" wrapText="1"/>
    </xf>
    <xf numFmtId="37" fontId="44" fillId="0" borderId="6" xfId="0" applyNumberFormat="1" applyFont="1" applyFill="1" applyBorder="1" applyAlignment="1">
      <alignment horizontal="left" vertical="center" wrapText="1"/>
    </xf>
    <xf numFmtId="37" fontId="3" fillId="0" borderId="25"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3" fontId="3" fillId="0" borderId="6" xfId="24" applyNumberFormat="1" applyFont="1" applyFill="1" applyBorder="1" applyAlignment="1">
      <alignment horizontal="center" vertical="center" wrapText="1"/>
    </xf>
    <xf numFmtId="3" fontId="4" fillId="0" borderId="2" xfId="19" applyNumberFormat="1" applyFont="1" applyFill="1" applyBorder="1" applyAlignment="1">
      <alignment horizontal="left" vertical="center" wrapText="1"/>
    </xf>
    <xf numFmtId="37" fontId="50" fillId="0" borderId="7" xfId="0" applyNumberFormat="1" applyFont="1" applyFill="1" applyBorder="1" applyAlignment="1">
      <alignment horizontal="center" vertical="center" wrapText="1"/>
    </xf>
    <xf numFmtId="37" fontId="51" fillId="0" borderId="2" xfId="0" applyNumberFormat="1" applyFont="1" applyFill="1" applyBorder="1" applyAlignment="1">
      <alignment horizontal="center" vertical="center" wrapText="1"/>
    </xf>
    <xf numFmtId="3" fontId="51" fillId="0" borderId="2" xfId="19" applyNumberFormat="1" applyFont="1" applyFill="1" applyBorder="1" applyAlignment="1">
      <alignment horizontal="left" vertical="center" wrapText="1"/>
    </xf>
    <xf numFmtId="3" fontId="51" fillId="0" borderId="6" xfId="0" applyNumberFormat="1" applyFont="1" applyFill="1" applyBorder="1" applyAlignment="1">
      <alignment horizontal="center" vertical="center" wrapText="1"/>
    </xf>
    <xf numFmtId="3" fontId="51" fillId="0" borderId="6" xfId="24" applyNumberFormat="1" applyFont="1" applyFill="1" applyBorder="1" applyAlignment="1">
      <alignment horizontal="center" vertical="center" wrapText="1"/>
    </xf>
    <xf numFmtId="3" fontId="4" fillId="0" borderId="2" xfId="18" applyNumberFormat="1" applyFont="1" applyFill="1" applyBorder="1" applyAlignment="1">
      <alignment horizontal="left" vertical="center" wrapText="1"/>
    </xf>
    <xf numFmtId="1" fontId="3" fillId="0" borderId="2" xfId="17" applyNumberFormat="1" applyFont="1" applyFill="1" applyBorder="1" applyAlignment="1">
      <alignment horizontal="left" vertical="center" wrapText="1"/>
    </xf>
    <xf numFmtId="0" fontId="3" fillId="0" borderId="2" xfId="25" applyFont="1" applyFill="1" applyBorder="1" applyAlignment="1">
      <alignment vertical="center" wrapText="1"/>
    </xf>
    <xf numFmtId="1" fontId="4" fillId="0" borderId="2" xfId="17" applyNumberFormat="1" applyFont="1" applyFill="1" applyBorder="1" applyAlignment="1">
      <alignment horizontal="left" vertical="center" wrapText="1"/>
    </xf>
    <xf numFmtId="3" fontId="43" fillId="0" borderId="6" xfId="19" applyNumberFormat="1" applyFont="1" applyFill="1" applyBorder="1" applyAlignment="1">
      <alignment horizontal="center" vertical="center" wrapText="1"/>
    </xf>
    <xf numFmtId="0" fontId="3" fillId="0" borderId="6" xfId="0" applyFont="1" applyFill="1" applyBorder="1" applyAlignment="1">
      <alignment horizontal="center"/>
    </xf>
    <xf numFmtId="1" fontId="3" fillId="0" borderId="2" xfId="17" applyNumberFormat="1" applyFont="1" applyFill="1" applyBorder="1" applyAlignment="1">
      <alignment vertical="center" wrapText="1"/>
    </xf>
    <xf numFmtId="1" fontId="3" fillId="0" borderId="26" xfId="17" applyNumberFormat="1" applyFont="1" applyFill="1" applyBorder="1" applyAlignment="1">
      <alignment horizontal="center" vertical="center" wrapText="1"/>
    </xf>
    <xf numFmtId="0" fontId="6" fillId="0" borderId="2" xfId="0" applyFont="1" applyFill="1" applyBorder="1" applyAlignment="1">
      <alignment horizontal="justify" vertical="center" wrapText="1"/>
    </xf>
    <xf numFmtId="37" fontId="3" fillId="0" borderId="6" xfId="17" applyNumberFormat="1" applyFont="1" applyFill="1" applyBorder="1" applyAlignment="1">
      <alignment horizontal="center" vertical="center" wrapText="1"/>
    </xf>
    <xf numFmtId="0" fontId="3" fillId="0" borderId="6" xfId="20" applyFont="1" applyFill="1" applyBorder="1" applyAlignment="1">
      <alignment horizontal="center" wrapText="1"/>
    </xf>
    <xf numFmtId="3" fontId="43" fillId="0" borderId="2" xfId="19" applyNumberFormat="1" applyFont="1" applyFill="1" applyBorder="1" applyAlignment="1">
      <alignment horizontal="left" vertical="center" wrapText="1"/>
    </xf>
    <xf numFmtId="0" fontId="52" fillId="0" borderId="6" xfId="0" applyFont="1" applyFill="1" applyBorder="1"/>
    <xf numFmtId="0" fontId="52" fillId="0" borderId="6" xfId="0" applyFont="1" applyFill="1" applyBorder="1" applyAlignment="1">
      <alignment horizontal="center"/>
    </xf>
    <xf numFmtId="37" fontId="3" fillId="0" borderId="2" xfId="0" applyNumberFormat="1" applyFont="1" applyFill="1" applyBorder="1" applyAlignment="1">
      <alignment horizontal="left" vertical="center" wrapText="1"/>
    </xf>
    <xf numFmtId="0" fontId="53" fillId="0" borderId="6" xfId="0" applyFont="1" applyFill="1" applyBorder="1"/>
    <xf numFmtId="0" fontId="53" fillId="0" borderId="6" xfId="0" applyFont="1" applyFill="1" applyBorder="1" applyAlignment="1">
      <alignment horizontal="center"/>
    </xf>
    <xf numFmtId="0" fontId="54" fillId="0" borderId="6" xfId="0" applyFont="1" applyFill="1" applyBorder="1"/>
    <xf numFmtId="0" fontId="54" fillId="0" borderId="6" xfId="0" applyFont="1" applyFill="1" applyBorder="1" applyAlignment="1">
      <alignment horizontal="center"/>
    </xf>
    <xf numFmtId="37" fontId="5" fillId="0" borderId="2" xfId="0" applyNumberFormat="1" applyFont="1" applyFill="1" applyBorder="1" applyAlignment="1">
      <alignment horizontal="center" vertical="center" wrapText="1"/>
    </xf>
    <xf numFmtId="37" fontId="5" fillId="0" borderId="2" xfId="0" applyNumberFormat="1" applyFont="1" applyFill="1" applyBorder="1" applyAlignment="1">
      <alignment horizontal="left" vertical="center" wrapText="1"/>
    </xf>
    <xf numFmtId="37" fontId="45" fillId="0" borderId="6" xfId="0" applyNumberFormat="1" applyFont="1" applyFill="1" applyBorder="1" applyAlignment="1">
      <alignment horizontal="center" vertical="center" wrapText="1"/>
    </xf>
    <xf numFmtId="2" fontId="3" fillId="0" borderId="2" xfId="0" applyNumberFormat="1" applyFont="1" applyFill="1" applyBorder="1" applyAlignment="1">
      <alignment horizontal="left" vertical="center" wrapText="1"/>
    </xf>
    <xf numFmtId="3" fontId="55" fillId="0" borderId="2" xfId="4" applyNumberFormat="1" applyFont="1" applyFill="1" applyBorder="1" applyAlignment="1">
      <alignment vertical="center" wrapText="1"/>
    </xf>
    <xf numFmtId="1" fontId="51" fillId="0" borderId="2" xfId="17" applyNumberFormat="1" applyFont="1" applyFill="1" applyBorder="1" applyAlignment="1">
      <alignment vertical="center" wrapText="1"/>
    </xf>
    <xf numFmtId="3" fontId="56" fillId="0" borderId="6" xfId="17" applyNumberFormat="1" applyFont="1" applyFill="1" applyBorder="1" applyAlignment="1">
      <alignment horizontal="center" vertical="center" wrapText="1"/>
    </xf>
    <xf numFmtId="0" fontId="51" fillId="0" borderId="6" xfId="20" applyFont="1" applyFill="1" applyBorder="1" applyAlignment="1">
      <alignment horizontal="center" wrapText="1"/>
    </xf>
    <xf numFmtId="3" fontId="3" fillId="0" borderId="2" xfId="26" applyNumberFormat="1" applyFont="1" applyFill="1" applyBorder="1" applyAlignment="1">
      <alignment horizontal="justify" vertical="center" wrapText="1"/>
    </xf>
    <xf numFmtId="0" fontId="3" fillId="0" borderId="2" xfId="27" applyFont="1" applyFill="1" applyBorder="1" applyAlignment="1">
      <alignment horizontal="justify" vertical="center" wrapText="1"/>
    </xf>
    <xf numFmtId="1" fontId="3" fillId="0" borderId="2" xfId="17" quotePrefix="1" applyNumberFormat="1" applyFont="1" applyFill="1" applyBorder="1" applyAlignment="1">
      <alignment vertical="center" wrapText="1"/>
    </xf>
    <xf numFmtId="0" fontId="4" fillId="0" borderId="2" xfId="27" applyFont="1" applyFill="1" applyBorder="1" applyAlignment="1">
      <alignment horizontal="justify" vertical="center" wrapText="1"/>
    </xf>
    <xf numFmtId="0" fontId="4" fillId="0" borderId="6" xfId="0" applyFont="1" applyFill="1" applyBorder="1" applyAlignment="1">
      <alignment horizontal="center" vertical="center" wrapText="1"/>
    </xf>
    <xf numFmtId="37" fontId="3" fillId="0" borderId="4" xfId="0" applyNumberFormat="1" applyFont="1" applyFill="1" applyBorder="1" applyAlignment="1">
      <alignment horizontal="center" vertical="center" wrapText="1"/>
    </xf>
    <xf numFmtId="0" fontId="3" fillId="0" borderId="4" xfId="27" applyFont="1" applyFill="1" applyBorder="1" applyAlignment="1">
      <alignment horizontal="justify" vertical="center" wrapText="1"/>
    </xf>
    <xf numFmtId="0" fontId="3" fillId="0" borderId="4" xfId="4" applyFont="1" applyFill="1" applyBorder="1"/>
    <xf numFmtId="3" fontId="3" fillId="0" borderId="4" xfId="4" applyNumberFormat="1" applyFont="1" applyFill="1" applyBorder="1" applyAlignment="1">
      <alignment horizontal="right"/>
    </xf>
    <xf numFmtId="0" fontId="57" fillId="2" borderId="1" xfId="5" applyFont="1" applyFill="1" applyBorder="1" applyAlignment="1">
      <alignment horizontal="center" vertical="center"/>
    </xf>
    <xf numFmtId="3" fontId="4" fillId="0" borderId="1" xfId="0" applyNumberFormat="1" applyFont="1" applyFill="1" applyBorder="1" applyAlignment="1">
      <alignment horizontal="left" vertical="center" wrapText="1"/>
    </xf>
    <xf numFmtId="3" fontId="57" fillId="2" borderId="1" xfId="5" applyNumberFormat="1" applyFont="1" applyFill="1" applyBorder="1" applyAlignment="1">
      <alignment horizontal="right" vertical="center"/>
    </xf>
    <xf numFmtId="0" fontId="3" fillId="0" borderId="1" xfId="4" applyFont="1" applyFill="1" applyBorder="1"/>
    <xf numFmtId="3" fontId="3" fillId="0" borderId="1" xfId="4" applyNumberFormat="1" applyFont="1" applyFill="1" applyBorder="1" applyAlignment="1">
      <alignment horizontal="right"/>
    </xf>
    <xf numFmtId="3" fontId="3" fillId="0" borderId="1" xfId="4" applyNumberFormat="1" applyFont="1" applyFill="1" applyBorder="1" applyAlignment="1"/>
    <xf numFmtId="49" fontId="23" fillId="2" borderId="2" xfId="17" applyNumberFormat="1" applyFont="1" applyFill="1" applyBorder="1" applyAlignment="1">
      <alignment horizontal="center" vertical="center"/>
    </xf>
    <xf numFmtId="1" fontId="23" fillId="2" borderId="2" xfId="17" applyNumberFormat="1" applyFont="1" applyFill="1" applyBorder="1" applyAlignment="1">
      <alignment horizontal="left" vertical="center" wrapText="1"/>
    </xf>
    <xf numFmtId="3" fontId="57" fillId="2" borderId="2" xfId="5" applyNumberFormat="1" applyFont="1" applyFill="1" applyBorder="1" applyAlignment="1">
      <alignment horizontal="right" vertical="center"/>
    </xf>
    <xf numFmtId="3" fontId="3" fillId="0" borderId="2" xfId="4" applyNumberFormat="1" applyFont="1" applyFill="1" applyBorder="1" applyAlignment="1"/>
    <xf numFmtId="49" fontId="3" fillId="2" borderId="2" xfId="17" applyNumberFormat="1" applyFont="1" applyFill="1" applyBorder="1" applyAlignment="1">
      <alignment horizontal="center" vertical="center"/>
    </xf>
    <xf numFmtId="1" fontId="3" fillId="2" borderId="2" xfId="17" applyNumberFormat="1" applyFont="1" applyFill="1" applyBorder="1" applyAlignment="1">
      <alignment vertical="center" wrapText="1"/>
    </xf>
    <xf numFmtId="3" fontId="55" fillId="2" borderId="2" xfId="5" applyNumberFormat="1" applyFont="1" applyFill="1" applyBorder="1" applyAlignment="1">
      <alignment horizontal="right" vertical="center"/>
    </xf>
    <xf numFmtId="49" fontId="5" fillId="2" borderId="2" xfId="17" applyNumberFormat="1" applyFont="1" applyFill="1" applyBorder="1" applyAlignment="1">
      <alignment horizontal="center" vertical="center"/>
    </xf>
    <xf numFmtId="1" fontId="5" fillId="2" borderId="2" xfId="17" applyNumberFormat="1" applyFont="1" applyFill="1" applyBorder="1" applyAlignment="1">
      <alignment vertical="center" wrapText="1"/>
    </xf>
    <xf numFmtId="172" fontId="3" fillId="2" borderId="2" xfId="17" applyNumberFormat="1" applyFont="1" applyFill="1" applyBorder="1" applyAlignment="1">
      <alignment horizontal="left" vertical="center" wrapText="1"/>
    </xf>
    <xf numFmtId="172" fontId="3" fillId="2" borderId="2" xfId="17" applyNumberFormat="1" applyFont="1" applyFill="1" applyBorder="1" applyAlignment="1">
      <alignment horizontal="center" vertical="center" wrapText="1"/>
    </xf>
    <xf numFmtId="1" fontId="3" fillId="2" borderId="2" xfId="17" applyNumberFormat="1" applyFont="1" applyFill="1" applyBorder="1" applyAlignment="1">
      <alignment horizontal="center" vertical="center" wrapText="1"/>
    </xf>
    <xf numFmtId="37" fontId="3" fillId="2" borderId="2" xfId="17" applyNumberFormat="1" applyFont="1" applyFill="1" applyBorder="1" applyAlignment="1">
      <alignment horizontal="left" vertical="center" wrapText="1"/>
    </xf>
    <xf numFmtId="37" fontId="3" fillId="2" borderId="2" xfId="17" applyNumberFormat="1" applyFont="1" applyFill="1" applyBorder="1" applyAlignment="1">
      <alignment horizontal="center" vertical="center" wrapText="1"/>
    </xf>
    <xf numFmtId="3" fontId="58" fillId="2" borderId="2" xfId="4" applyNumberFormat="1" applyFont="1" applyFill="1" applyBorder="1" applyAlignment="1">
      <alignment horizontal="center" vertical="center" wrapText="1"/>
    </xf>
    <xf numFmtId="3" fontId="55" fillId="2" borderId="2" xfId="4" applyNumberFormat="1" applyFont="1" applyFill="1" applyBorder="1" applyAlignment="1">
      <alignment vertical="center" wrapText="1"/>
    </xf>
    <xf numFmtId="3" fontId="3" fillId="2" borderId="2" xfId="17" applyNumberFormat="1" applyFont="1" applyFill="1" applyBorder="1" applyAlignment="1">
      <alignment vertical="center" wrapText="1"/>
    </xf>
    <xf numFmtId="49" fontId="59" fillId="2" borderId="2" xfId="17" applyNumberFormat="1" applyFont="1" applyFill="1" applyBorder="1" applyAlignment="1">
      <alignment horizontal="center" vertical="center"/>
    </xf>
    <xf numFmtId="1" fontId="59" fillId="2" borderId="2" xfId="17" applyNumberFormat="1" applyFont="1" applyFill="1" applyBorder="1" applyAlignment="1">
      <alignment vertical="center" wrapText="1"/>
    </xf>
    <xf numFmtId="3" fontId="60" fillId="2" borderId="2" xfId="4" applyNumberFormat="1" applyFont="1" applyFill="1" applyBorder="1" applyAlignment="1">
      <alignment vertical="center" wrapText="1"/>
    </xf>
    <xf numFmtId="1" fontId="12" fillId="2" borderId="2" xfId="17" applyNumberFormat="1" applyFont="1" applyFill="1" applyBorder="1" applyAlignment="1">
      <alignment horizontal="center" vertical="center" wrapText="1"/>
    </xf>
    <xf numFmtId="3" fontId="23" fillId="2" borderId="2" xfId="17" applyNumberFormat="1" applyFont="1" applyFill="1" applyBorder="1" applyAlignment="1">
      <alignment horizontal="left" vertical="center" wrapText="1"/>
    </xf>
    <xf numFmtId="1" fontId="12" fillId="2" borderId="2" xfId="17" applyNumberFormat="1" applyFont="1" applyFill="1" applyBorder="1" applyAlignment="1">
      <alignment vertical="center" wrapText="1"/>
    </xf>
    <xf numFmtId="1" fontId="23" fillId="2" borderId="2" xfId="17" applyNumberFormat="1" applyFont="1" applyFill="1" applyBorder="1" applyAlignment="1">
      <alignment vertical="center" wrapText="1"/>
    </xf>
    <xf numFmtId="0" fontId="3" fillId="2" borderId="2" xfId="28" applyFont="1" applyFill="1" applyBorder="1" applyAlignment="1">
      <alignment vertical="center" wrapText="1"/>
    </xf>
    <xf numFmtId="3" fontId="3" fillId="2" borderId="2" xfId="4" applyNumberFormat="1" applyFont="1" applyFill="1" applyBorder="1" applyAlignment="1">
      <alignment horizontal="center" vertical="center" wrapText="1"/>
    </xf>
    <xf numFmtId="49" fontId="12" fillId="2" borderId="2" xfId="17" applyNumberFormat="1" applyFont="1" applyFill="1" applyBorder="1" applyAlignment="1">
      <alignment horizontal="center" vertical="center"/>
    </xf>
    <xf numFmtId="3" fontId="12" fillId="2" borderId="2" xfId="4" applyNumberFormat="1" applyFont="1" applyFill="1" applyBorder="1" applyAlignment="1">
      <alignment horizontal="left" vertical="center" wrapText="1"/>
    </xf>
    <xf numFmtId="3" fontId="12" fillId="2" borderId="2" xfId="4" applyNumberFormat="1" applyFont="1" applyFill="1" applyBorder="1" applyAlignment="1">
      <alignment horizontal="center" vertical="center" wrapText="1"/>
    </xf>
    <xf numFmtId="0" fontId="60" fillId="2" borderId="2" xfId="5" applyFont="1" applyFill="1" applyBorder="1" applyAlignment="1">
      <alignment horizontal="center" vertical="center"/>
    </xf>
    <xf numFmtId="37" fontId="12" fillId="2" borderId="2" xfId="17" applyNumberFormat="1" applyFont="1" applyFill="1" applyBorder="1" applyAlignment="1">
      <alignment horizontal="left" vertical="center" wrapText="1"/>
    </xf>
    <xf numFmtId="2" fontId="3" fillId="2" borderId="2" xfId="17" applyNumberFormat="1" applyFont="1" applyFill="1" applyBorder="1" applyAlignment="1">
      <alignment horizontal="center" vertical="center" wrapText="1"/>
    </xf>
    <xf numFmtId="173" fontId="3" fillId="2" borderId="2" xfId="4" applyNumberFormat="1" applyFont="1" applyFill="1" applyBorder="1" applyAlignment="1">
      <alignment horizontal="center" vertical="center" wrapText="1"/>
    </xf>
    <xf numFmtId="0" fontId="12" fillId="2" borderId="2" xfId="5" applyFont="1" applyFill="1" applyBorder="1" applyAlignment="1">
      <alignment vertical="center"/>
    </xf>
    <xf numFmtId="0" fontId="61" fillId="2" borderId="2" xfId="5" applyFont="1" applyFill="1" applyBorder="1" applyAlignment="1">
      <alignment horizontal="center" vertical="center"/>
    </xf>
    <xf numFmtId="0" fontId="61" fillId="2" borderId="2" xfId="4" applyFont="1" applyFill="1" applyBorder="1" applyAlignment="1">
      <alignment horizontal="left" vertical="center" wrapText="1"/>
    </xf>
    <xf numFmtId="3" fontId="61" fillId="2" borderId="2" xfId="4" applyNumberFormat="1" applyFont="1" applyFill="1" applyBorder="1" applyAlignment="1">
      <alignment horizontal="center" vertical="center" wrapText="1"/>
    </xf>
    <xf numFmtId="0" fontId="3" fillId="2" borderId="2" xfId="4" applyFont="1" applyFill="1" applyBorder="1" applyAlignment="1">
      <alignment horizontal="justify" vertical="center"/>
    </xf>
    <xf numFmtId="0" fontId="59" fillId="2" borderId="2" xfId="4" applyFont="1" applyFill="1" applyBorder="1" applyAlignment="1">
      <alignment horizontal="justify" vertical="center"/>
    </xf>
    <xf numFmtId="1" fontId="59" fillId="2" borderId="2" xfId="17" applyNumberFormat="1" applyFont="1" applyFill="1" applyBorder="1" applyAlignment="1">
      <alignment horizontal="center" vertical="center" wrapText="1"/>
    </xf>
    <xf numFmtId="37" fontId="59" fillId="2" borderId="2" xfId="17" applyNumberFormat="1" applyFont="1" applyFill="1" applyBorder="1" applyAlignment="1">
      <alignment horizontal="center" vertical="center" wrapText="1"/>
    </xf>
    <xf numFmtId="0" fontId="62" fillId="2" borderId="2" xfId="4" applyFont="1" applyFill="1" applyBorder="1" applyAlignment="1">
      <alignment horizontal="left" vertical="center" wrapText="1"/>
    </xf>
    <xf numFmtId="1" fontId="12" fillId="2" borderId="2" xfId="17" applyNumberFormat="1" applyFont="1" applyFill="1" applyBorder="1" applyAlignment="1">
      <alignment vertical="center"/>
    </xf>
    <xf numFmtId="3" fontId="62" fillId="2" borderId="2" xfId="4" applyNumberFormat="1" applyFont="1" applyFill="1" applyBorder="1" applyAlignment="1">
      <alignment horizontal="center" vertical="center" wrapText="1"/>
    </xf>
    <xf numFmtId="1" fontId="22" fillId="2" borderId="2" xfId="17" applyNumberFormat="1" applyFont="1" applyFill="1" applyBorder="1" applyAlignment="1">
      <alignment horizontal="center" vertical="center" wrapText="1"/>
    </xf>
    <xf numFmtId="3" fontId="64" fillId="2" borderId="2" xfId="4" applyNumberFormat="1" applyFont="1" applyFill="1" applyBorder="1" applyAlignment="1">
      <alignment horizontal="center" vertical="center" wrapText="1"/>
    </xf>
    <xf numFmtId="1" fontId="3" fillId="2" borderId="2" xfId="29" applyNumberFormat="1" applyFont="1" applyFill="1" applyBorder="1" applyAlignment="1">
      <alignment horizontal="center" vertical="center" wrapText="1"/>
    </xf>
    <xf numFmtId="3" fontId="12" fillId="2" borderId="2" xfId="28" applyNumberFormat="1" applyFont="1" applyFill="1" applyBorder="1" applyAlignment="1">
      <alignment horizontal="left" vertical="center" wrapText="1"/>
    </xf>
    <xf numFmtId="174" fontId="3" fillId="2" borderId="2" xfId="30" applyNumberFormat="1" applyFont="1" applyFill="1" applyBorder="1" applyAlignment="1" applyProtection="1">
      <alignment vertical="center" wrapText="1"/>
    </xf>
    <xf numFmtId="174" fontId="3" fillId="2" borderId="2" xfId="31" applyNumberFormat="1" applyFont="1" applyFill="1" applyBorder="1" applyAlignment="1" applyProtection="1">
      <alignment horizontal="center" vertical="center" wrapText="1"/>
    </xf>
    <xf numFmtId="174" fontId="55" fillId="2" borderId="2" xfId="30" applyNumberFormat="1" applyFont="1" applyFill="1" applyBorder="1" applyAlignment="1" applyProtection="1">
      <alignment vertical="center" wrapText="1"/>
    </xf>
    <xf numFmtId="3" fontId="55" fillId="2" borderId="2" xfId="4" applyNumberFormat="1" applyFont="1" applyFill="1" applyBorder="1" applyAlignment="1">
      <alignment horizontal="center" vertical="center" wrapText="1"/>
    </xf>
    <xf numFmtId="1" fontId="59" fillId="2" borderId="2" xfId="17" applyNumberFormat="1" applyFont="1" applyFill="1" applyBorder="1" applyAlignment="1">
      <alignment horizontal="left" vertical="center" wrapText="1"/>
    </xf>
    <xf numFmtId="0" fontId="55" fillId="2" borderId="2" xfId="4" applyFont="1" applyFill="1" applyBorder="1" applyAlignment="1">
      <alignment horizontal="left" vertical="center" wrapText="1"/>
    </xf>
    <xf numFmtId="0" fontId="12" fillId="2" borderId="2" xfId="5" applyFont="1" applyFill="1" applyBorder="1" applyAlignment="1">
      <alignment horizontal="center" vertical="center"/>
    </xf>
    <xf numFmtId="1" fontId="12" fillId="2" borderId="2" xfId="17" applyNumberFormat="1" applyFont="1" applyFill="1" applyBorder="1" applyAlignment="1">
      <alignment horizontal="left" vertical="center" wrapText="1"/>
    </xf>
    <xf numFmtId="37" fontId="60" fillId="2" borderId="2" xfId="4" applyNumberFormat="1" applyFont="1" applyFill="1" applyBorder="1" applyAlignment="1">
      <alignment horizontal="center" vertical="center" wrapText="1"/>
    </xf>
    <xf numFmtId="3" fontId="60" fillId="2" borderId="2" xfId="5" applyNumberFormat="1" applyFont="1" applyFill="1" applyBorder="1" applyAlignment="1">
      <alignment vertical="center" wrapText="1"/>
    </xf>
    <xf numFmtId="0" fontId="57" fillId="2" borderId="2" xfId="5" applyFont="1" applyFill="1" applyBorder="1" applyAlignment="1">
      <alignment horizontal="center" vertical="center"/>
    </xf>
    <xf numFmtId="0" fontId="57" fillId="2" borderId="2" xfId="5" applyFont="1" applyFill="1" applyBorder="1" applyAlignment="1">
      <alignment vertical="center" wrapText="1"/>
    </xf>
    <xf numFmtId="0" fontId="57" fillId="2" borderId="2" xfId="5" applyFont="1" applyFill="1" applyBorder="1" applyAlignment="1">
      <alignment vertical="center"/>
    </xf>
    <xf numFmtId="0" fontId="60" fillId="2" borderId="2" xfId="5" applyFont="1" applyFill="1" applyBorder="1" applyAlignment="1">
      <alignment vertical="center"/>
    </xf>
    <xf numFmtId="0" fontId="3" fillId="2" borderId="2" xfId="4" applyFont="1" applyFill="1" applyBorder="1" applyAlignment="1">
      <alignment horizontal="left" vertical="center" wrapText="1"/>
    </xf>
    <xf numFmtId="0" fontId="3" fillId="2" borderId="2" xfId="4" applyFont="1" applyFill="1" applyBorder="1" applyAlignment="1">
      <alignment horizontal="center" vertical="center" wrapText="1"/>
    </xf>
    <xf numFmtId="0" fontId="58" fillId="2" borderId="2" xfId="4" applyFont="1" applyFill="1" applyBorder="1" applyAlignment="1">
      <alignment horizontal="left" vertical="center" wrapText="1"/>
    </xf>
    <xf numFmtId="49" fontId="3" fillId="2" borderId="2" xfId="4" applyNumberFormat="1" applyFont="1" applyFill="1" applyBorder="1" applyAlignment="1">
      <alignment horizontal="left" vertical="center" wrapText="1"/>
    </xf>
    <xf numFmtId="49" fontId="12" fillId="2" borderId="2" xfId="4" applyNumberFormat="1" applyFont="1" applyFill="1" applyBorder="1" applyAlignment="1">
      <alignment horizontal="left" vertical="center" wrapText="1"/>
    </xf>
    <xf numFmtId="173" fontId="12" fillId="2" borderId="2" xfId="4" applyNumberFormat="1" applyFont="1" applyFill="1" applyBorder="1" applyAlignment="1">
      <alignment horizontal="center" vertical="center" wrapText="1"/>
    </xf>
    <xf numFmtId="49" fontId="3" fillId="2" borderId="2" xfId="5" applyNumberFormat="1" applyFont="1" applyFill="1" applyBorder="1" applyAlignment="1">
      <alignment horizontal="left" vertical="center" wrapText="1"/>
    </xf>
    <xf numFmtId="173" fontId="3" fillId="2" borderId="2" xfId="5" applyNumberFormat="1" applyFont="1" applyFill="1" applyBorder="1" applyAlignment="1">
      <alignment horizontal="center" vertical="center" wrapText="1"/>
    </xf>
    <xf numFmtId="175" fontId="3" fillId="2" borderId="2" xfId="5" applyNumberFormat="1" applyFont="1" applyFill="1" applyBorder="1" applyAlignment="1">
      <alignment horizontal="center" vertical="center" wrapText="1"/>
    </xf>
    <xf numFmtId="49" fontId="3" fillId="2" borderId="2" xfId="5" applyNumberFormat="1" applyFont="1" applyFill="1" applyBorder="1" applyAlignment="1">
      <alignment horizontal="center" vertical="center" wrapText="1"/>
    </xf>
    <xf numFmtId="49" fontId="12" fillId="2" borderId="8" xfId="17" applyNumberFormat="1" applyFont="1" applyFill="1" applyBorder="1" applyAlignment="1">
      <alignment horizontal="center" vertical="center"/>
    </xf>
    <xf numFmtId="49" fontId="3" fillId="2" borderId="8" xfId="5" applyNumberFormat="1" applyFont="1" applyFill="1" applyBorder="1" applyAlignment="1">
      <alignment horizontal="left" vertical="center" wrapText="1"/>
    </xf>
    <xf numFmtId="49" fontId="3" fillId="2" borderId="8" xfId="5" applyNumberFormat="1" applyFont="1" applyFill="1" applyBorder="1" applyAlignment="1">
      <alignment horizontal="center" vertical="center" wrapText="1"/>
    </xf>
    <xf numFmtId="0" fontId="57" fillId="2" borderId="8" xfId="5" applyFont="1" applyFill="1" applyBorder="1" applyAlignment="1">
      <alignment vertical="center"/>
    </xf>
    <xf numFmtId="0" fontId="3" fillId="0" borderId="8" xfId="4" applyFont="1" applyFill="1" applyBorder="1"/>
    <xf numFmtId="3" fontId="3" fillId="0" borderId="8" xfId="4" applyNumberFormat="1" applyFont="1" applyFill="1" applyBorder="1" applyAlignment="1">
      <alignment horizontal="right"/>
    </xf>
    <xf numFmtId="3" fontId="3" fillId="0" borderId="8" xfId="4" applyNumberFormat="1" applyFont="1" applyFill="1" applyBorder="1" applyAlignment="1"/>
    <xf numFmtId="3" fontId="3" fillId="0" borderId="8" xfId="4" applyNumberFormat="1" applyFont="1" applyFill="1" applyBorder="1"/>
    <xf numFmtId="49" fontId="12" fillId="2" borderId="1" xfId="17" applyNumberFormat="1" applyFont="1" applyFill="1" applyBorder="1" applyAlignment="1">
      <alignment horizontal="center" vertical="center"/>
    </xf>
    <xf numFmtId="1" fontId="3" fillId="2" borderId="1" xfId="17" applyNumberFormat="1" applyFont="1" applyFill="1" applyBorder="1" applyAlignment="1">
      <alignment vertical="center"/>
    </xf>
    <xf numFmtId="49" fontId="3" fillId="2" borderId="1" xfId="5" applyNumberFormat="1" applyFont="1" applyFill="1" applyBorder="1" applyAlignment="1">
      <alignment horizontal="center" vertical="center" wrapText="1"/>
    </xf>
    <xf numFmtId="0" fontId="57" fillId="2" borderId="1" xfId="5" applyFont="1" applyFill="1" applyBorder="1" applyAlignment="1">
      <alignment vertical="center"/>
    </xf>
    <xf numFmtId="49" fontId="23" fillId="2" borderId="2" xfId="32" applyNumberFormat="1" applyFont="1" applyFill="1" applyBorder="1" applyAlignment="1">
      <alignment horizontal="center" vertical="center" wrapText="1"/>
    </xf>
    <xf numFmtId="176" fontId="59" fillId="2" borderId="2" xfId="4" applyNumberFormat="1" applyFont="1" applyFill="1" applyBorder="1" applyAlignment="1">
      <alignment horizontal="center" vertical="center" wrapText="1"/>
    </xf>
    <xf numFmtId="3" fontId="23" fillId="2" borderId="2" xfId="4" applyNumberFormat="1" applyFont="1" applyFill="1" applyBorder="1" applyAlignment="1">
      <alignment vertical="center" wrapText="1"/>
    </xf>
    <xf numFmtId="49" fontId="23" fillId="2" borderId="2" xfId="33" applyNumberFormat="1" applyFont="1" applyFill="1" applyBorder="1" applyAlignment="1">
      <alignment horizontal="center" vertical="center" wrapText="1"/>
    </xf>
    <xf numFmtId="0" fontId="12" fillId="2" borderId="2" xfId="4" applyFont="1" applyFill="1" applyBorder="1" applyAlignment="1">
      <alignment horizontal="center" vertical="center" wrapText="1"/>
    </xf>
    <xf numFmtId="49" fontId="59" fillId="2" borderId="2" xfId="4" applyNumberFormat="1" applyFont="1" applyFill="1" applyBorder="1" applyAlignment="1">
      <alignment horizontal="left" vertical="center" wrapText="1"/>
    </xf>
    <xf numFmtId="49" fontId="12" fillId="2" borderId="2" xfId="4" applyNumberFormat="1" applyFont="1" applyFill="1" applyBorder="1" applyAlignment="1">
      <alignment horizontal="center" vertical="center" wrapText="1"/>
    </xf>
    <xf numFmtId="2" fontId="12" fillId="2" borderId="2" xfId="4" applyNumberFormat="1" applyFont="1" applyFill="1" applyBorder="1" applyAlignment="1">
      <alignment horizontal="center" vertical="center" wrapText="1"/>
    </xf>
    <xf numFmtId="0" fontId="23" fillId="2" borderId="2" xfId="4" applyFont="1" applyFill="1" applyBorder="1" applyAlignment="1">
      <alignment horizontal="center" vertical="center" wrapText="1"/>
    </xf>
    <xf numFmtId="49" fontId="23" fillId="2" borderId="2" xfId="4" applyNumberFormat="1" applyFont="1" applyFill="1" applyBorder="1" applyAlignment="1">
      <alignment horizontal="left" vertical="center" wrapText="1"/>
    </xf>
    <xf numFmtId="49" fontId="23" fillId="2" borderId="2" xfId="4" applyNumberFormat="1" applyFont="1" applyFill="1" applyBorder="1" applyAlignment="1">
      <alignment horizontal="center" vertical="center" wrapText="1"/>
    </xf>
    <xf numFmtId="2" fontId="23" fillId="2" borderId="2" xfId="4" applyNumberFormat="1" applyFont="1" applyFill="1" applyBorder="1" applyAlignment="1">
      <alignment horizontal="center" vertical="center" wrapText="1"/>
    </xf>
    <xf numFmtId="3" fontId="59" fillId="2" borderId="2" xfId="4" applyNumberFormat="1" applyFont="1" applyFill="1" applyBorder="1" applyAlignment="1">
      <alignment vertical="center" wrapText="1"/>
    </xf>
    <xf numFmtId="49" fontId="59" fillId="2" borderId="2" xfId="4" applyNumberFormat="1" applyFont="1" applyFill="1" applyBorder="1" applyAlignment="1">
      <alignment horizontal="center" vertical="center" wrapText="1"/>
    </xf>
    <xf numFmtId="2" fontId="59" fillId="2" borderId="2" xfId="4" applyNumberFormat="1" applyFont="1" applyFill="1" applyBorder="1" applyAlignment="1">
      <alignment horizontal="center" vertical="center" wrapText="1"/>
    </xf>
    <xf numFmtId="0" fontId="59" fillId="2" borderId="2" xfId="4" applyFont="1" applyFill="1" applyBorder="1" applyAlignment="1">
      <alignment horizontal="center" vertical="center" wrapText="1"/>
    </xf>
    <xf numFmtId="3" fontId="12" fillId="2" borderId="2" xfId="17" quotePrefix="1" applyNumberFormat="1" applyFont="1" applyFill="1" applyBorder="1" applyAlignment="1">
      <alignment horizontal="center" vertical="center" wrapText="1"/>
    </xf>
    <xf numFmtId="0" fontId="12" fillId="2" borderId="2" xfId="4" applyFont="1" applyFill="1" applyBorder="1" applyAlignment="1">
      <alignment horizontal="left" vertical="center" wrapText="1"/>
    </xf>
    <xf numFmtId="3" fontId="59" fillId="2" borderId="2" xfId="32" applyNumberFormat="1" applyFont="1" applyFill="1" applyBorder="1" applyAlignment="1">
      <alignment vertical="center" wrapText="1"/>
    </xf>
    <xf numFmtId="0" fontId="59" fillId="2" borderId="2" xfId="4" applyFont="1" applyFill="1" applyBorder="1" applyAlignment="1">
      <alignment horizontal="left" vertical="center" wrapText="1"/>
    </xf>
    <xf numFmtId="3" fontId="23" fillId="2" borderId="2" xfId="32" applyNumberFormat="1" applyFont="1" applyFill="1" applyBorder="1" applyAlignment="1">
      <alignment vertical="center" wrapText="1"/>
    </xf>
    <xf numFmtId="0" fontId="12" fillId="2" borderId="4" xfId="4" applyFont="1" applyFill="1" applyBorder="1" applyAlignment="1">
      <alignment horizontal="center" vertical="center" wrapText="1"/>
    </xf>
    <xf numFmtId="49" fontId="12" fillId="2" borderId="4" xfId="4" applyNumberFormat="1" applyFont="1" applyFill="1" applyBorder="1" applyAlignment="1">
      <alignment horizontal="left" vertical="center" wrapText="1"/>
    </xf>
    <xf numFmtId="49" fontId="12" fillId="2" borderId="4" xfId="4" applyNumberFormat="1" applyFont="1" applyFill="1" applyBorder="1" applyAlignment="1">
      <alignment horizontal="center" vertical="center" wrapText="1"/>
    </xf>
    <xf numFmtId="2" fontId="12" fillId="2" borderId="4" xfId="4" applyNumberFormat="1" applyFont="1" applyFill="1" applyBorder="1" applyAlignment="1">
      <alignment horizontal="center" vertical="center" wrapText="1"/>
    </xf>
    <xf numFmtId="49" fontId="4" fillId="0" borderId="2" xfId="17" applyNumberFormat="1" applyFont="1" applyFill="1" applyBorder="1" applyAlignment="1">
      <alignment horizontal="center" vertical="center"/>
    </xf>
    <xf numFmtId="1" fontId="32" fillId="0" borderId="2" xfId="17" applyNumberFormat="1" applyFont="1" applyFill="1" applyBorder="1" applyAlignment="1">
      <alignment horizontal="left" vertical="center"/>
    </xf>
    <xf numFmtId="3" fontId="32" fillId="0" borderId="2" xfId="17" applyNumberFormat="1" applyFont="1" applyFill="1" applyBorder="1" applyAlignment="1">
      <alignment horizontal="left" vertical="center"/>
    </xf>
    <xf numFmtId="1" fontId="4" fillId="0" borderId="2" xfId="17" applyNumberFormat="1" applyFont="1" applyFill="1" applyBorder="1" applyAlignment="1">
      <alignment horizontal="center" vertical="center"/>
    </xf>
    <xf numFmtId="1" fontId="4" fillId="0" borderId="2" xfId="17" quotePrefix="1" applyNumberFormat="1" applyFont="1" applyFill="1" applyBorder="1" applyAlignment="1">
      <alignment horizontal="center" vertical="center"/>
    </xf>
    <xf numFmtId="1" fontId="4" fillId="0" borderId="2" xfId="17" applyNumberFormat="1" applyFont="1" applyFill="1" applyBorder="1" applyAlignment="1">
      <alignment vertical="center"/>
    </xf>
    <xf numFmtId="1" fontId="3" fillId="0" borderId="2" xfId="17" applyNumberFormat="1" applyFont="1" applyFill="1" applyBorder="1" applyAlignment="1">
      <alignment vertical="center"/>
    </xf>
    <xf numFmtId="1" fontId="4" fillId="0" borderId="4" xfId="17" quotePrefix="1" applyNumberFormat="1" applyFont="1" applyFill="1" applyBorder="1" applyAlignment="1">
      <alignment horizontal="center" vertical="center"/>
    </xf>
    <xf numFmtId="1" fontId="3" fillId="0" borderId="4" xfId="17" quotePrefix="1" applyNumberFormat="1" applyFont="1" applyFill="1" applyBorder="1" applyAlignment="1">
      <alignment vertical="center" wrapText="1"/>
    </xf>
    <xf numFmtId="1" fontId="9" fillId="0" borderId="4" xfId="17" applyNumberFormat="1" applyFont="1" applyFill="1" applyBorder="1" applyAlignment="1">
      <alignment horizontal="center" vertical="center" wrapText="1"/>
    </xf>
    <xf numFmtId="1" fontId="9" fillId="0" borderId="4" xfId="17" applyNumberFormat="1" applyFont="1" applyFill="1" applyBorder="1" applyAlignment="1">
      <alignment horizontal="right" vertical="center"/>
    </xf>
  </cellXfs>
  <cellStyles count="34">
    <cellStyle name="~1" xfId="24"/>
    <cellStyle name="Comma" xfId="11" builtinId="3"/>
    <cellStyle name="Comma 10" xfId="30"/>
    <cellStyle name="Comma 10 10 10" xfId="21"/>
    <cellStyle name="Comma 2" xfId="1"/>
    <cellStyle name="Comma 2 2 3" xfId="14"/>
    <cellStyle name="Comma 3" xfId="16"/>
    <cellStyle name="Comma 3 2" xfId="31"/>
    <cellStyle name="Currency 2" xfId="2"/>
    <cellStyle name="Excel Built-in Normal" xfId="23"/>
    <cellStyle name="HAI" xfId="3"/>
    <cellStyle name="Normal" xfId="0" builtinId="0"/>
    <cellStyle name="Normal 10" xfId="15"/>
    <cellStyle name="Normal 10 2 2" xfId="27"/>
    <cellStyle name="Normal 18" xfId="13"/>
    <cellStyle name="Normal 2" xfId="4"/>
    <cellStyle name="Normal 2 3" xfId="33"/>
    <cellStyle name="Normal 3" xfId="5"/>
    <cellStyle name="Normal 3 2" xfId="32"/>
    <cellStyle name="Normal 4" xfId="6"/>
    <cellStyle name="Normal 43" xfId="26"/>
    <cellStyle name="Normal 5" xfId="7"/>
    <cellStyle name="Normal 6" xfId="8"/>
    <cellStyle name="Normal 7" xfId="9"/>
    <cellStyle name="Normal 8" xfId="10"/>
    <cellStyle name="Normal_Bieu mau (CV )" xfId="17"/>
    <cellStyle name="Normal_Bieu mau (CV ) 2" xfId="22"/>
    <cellStyle name="Normal_Bieu mau (CV )_ODA 14.06.2015 (r sot li danh mc trung hn)" xfId="29"/>
    <cellStyle name="Normal_Biểu nợ đến 31.12.2014 (chuẩn) - rà soát lại" xfId="20"/>
    <cellStyle name="Normal_Bieu ra soat - gui cac huyen" xfId="18"/>
    <cellStyle name="Normal_Bieu_TWHT(17.6.2015)" xfId="28"/>
    <cellStyle name="Normal_Chi NSTW NSDP 2002 - PL" xfId="12"/>
    <cellStyle name="Normal_KH 2015 - UB ra QĐ giao đầu năm" xfId="19"/>
    <cellStyle name="Normal_Worksheet in 4726_BKHÐT-TH_142317 (bao cao P.TH)_Copy of Bieu ke hoach dau tu 2016 (5-8-2015)-1"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E50"/>
  <sheetViews>
    <sheetView workbookViewId="0">
      <selection activeCell="C33" sqref="C33"/>
    </sheetView>
  </sheetViews>
  <sheetFormatPr defaultColWidth="12.85546875" defaultRowHeight="15.75"/>
  <cols>
    <col min="1" max="1" width="7.28515625" style="3" customWidth="1"/>
    <col min="2" max="2" width="83.5703125" style="3" customWidth="1"/>
    <col min="3" max="3" width="25.140625" style="3" customWidth="1"/>
    <col min="4" max="16384" width="12.85546875" style="3"/>
  </cols>
  <sheetData>
    <row r="1" spans="1:5" ht="21" customHeight="1">
      <c r="A1" s="28" t="s">
        <v>45</v>
      </c>
      <c r="B1" s="1"/>
      <c r="C1" s="27" t="s">
        <v>43</v>
      </c>
    </row>
    <row r="2" spans="1:5" ht="12.75" customHeight="1">
      <c r="A2" s="4"/>
      <c r="B2" s="4"/>
      <c r="C2" s="2"/>
    </row>
    <row r="3" spans="1:5" ht="20.25" customHeight="1">
      <c r="A3" s="1" t="s">
        <v>46</v>
      </c>
      <c r="B3" s="1"/>
      <c r="C3" s="2"/>
    </row>
    <row r="4" spans="1:5" ht="21" customHeight="1">
      <c r="A4" s="37" t="s">
        <v>44</v>
      </c>
      <c r="B4" s="37"/>
      <c r="C4" s="37"/>
      <c r="D4" s="6"/>
      <c r="E4" s="6"/>
    </row>
    <row r="5" spans="1:5" ht="21" customHeight="1">
      <c r="A5" s="5"/>
      <c r="B5" s="5"/>
      <c r="C5" s="5"/>
      <c r="D5" s="6"/>
      <c r="E5" s="6"/>
    </row>
    <row r="6" spans="1:5" ht="19.5" customHeight="1">
      <c r="A6" s="7"/>
      <c r="B6" s="7"/>
      <c r="C6" s="32" t="s">
        <v>0</v>
      </c>
    </row>
    <row r="7" spans="1:5" s="31" customFormat="1" ht="24.75" customHeight="1">
      <c r="A7" s="33" t="s">
        <v>1</v>
      </c>
      <c r="B7" s="34" t="s">
        <v>2</v>
      </c>
      <c r="C7" s="33" t="s">
        <v>42</v>
      </c>
    </row>
    <row r="8" spans="1:5" s="8" customFormat="1" ht="21.95" customHeight="1">
      <c r="A8" s="9" t="s">
        <v>3</v>
      </c>
      <c r="B8" s="35" t="s">
        <v>5</v>
      </c>
      <c r="C8" s="10"/>
    </row>
    <row r="9" spans="1:5" s="8" customFormat="1" ht="21.95" customHeight="1">
      <c r="A9" s="11" t="s">
        <v>6</v>
      </c>
      <c r="B9" s="30" t="s">
        <v>7</v>
      </c>
      <c r="C9" s="13">
        <f>C10+C11</f>
        <v>4600400</v>
      </c>
    </row>
    <row r="10" spans="1:5" s="8" customFormat="1" ht="21.95" customHeight="1">
      <c r="A10" s="14">
        <v>1</v>
      </c>
      <c r="B10" s="15" t="s">
        <v>8</v>
      </c>
      <c r="C10" s="13">
        <v>2145334.4898407101</v>
      </c>
    </row>
    <row r="11" spans="1:5" s="8" customFormat="1" ht="21.95" customHeight="1">
      <c r="A11" s="14">
        <v>2</v>
      </c>
      <c r="B11" s="15" t="s">
        <v>9</v>
      </c>
      <c r="C11" s="13">
        <v>2455065.5101592899</v>
      </c>
    </row>
    <row r="12" spans="1:5" s="8" customFormat="1" ht="21.95" customHeight="1">
      <c r="A12" s="11" t="s">
        <v>10</v>
      </c>
      <c r="B12" s="30" t="s">
        <v>11</v>
      </c>
      <c r="C12" s="16">
        <f>C13+C14</f>
        <v>7851353</v>
      </c>
    </row>
    <row r="13" spans="1:5" s="8" customFormat="1" ht="21.95" customHeight="1">
      <c r="A13" s="17" t="s">
        <v>41</v>
      </c>
      <c r="B13" s="29" t="s">
        <v>12</v>
      </c>
      <c r="C13" s="16">
        <v>5075218</v>
      </c>
    </row>
    <row r="14" spans="1:5" s="8" customFormat="1" ht="21.95" customHeight="1">
      <c r="A14" s="17" t="s">
        <v>41</v>
      </c>
      <c r="B14" s="29" t="s">
        <v>13</v>
      </c>
      <c r="C14" s="16">
        <v>2776135</v>
      </c>
    </row>
    <row r="15" spans="1:5" s="8" customFormat="1" ht="21.95" customHeight="1">
      <c r="A15" s="11" t="s">
        <v>14</v>
      </c>
      <c r="B15" s="30" t="s">
        <v>15</v>
      </c>
      <c r="C15" s="16"/>
    </row>
    <row r="16" spans="1:5" s="8" customFormat="1" ht="21.95" customHeight="1">
      <c r="A16" s="11" t="s">
        <v>16</v>
      </c>
      <c r="B16" s="30" t="s">
        <v>17</v>
      </c>
      <c r="C16" s="16"/>
    </row>
    <row r="17" spans="1:3" s="8" customFormat="1" ht="21.95" customHeight="1">
      <c r="A17" s="11" t="s">
        <v>18</v>
      </c>
      <c r="B17" s="30" t="s">
        <v>19</v>
      </c>
      <c r="C17" s="16"/>
    </row>
    <row r="18" spans="1:3" s="8" customFormat="1" ht="21.95" customHeight="1">
      <c r="A18" s="11" t="s">
        <v>4</v>
      </c>
      <c r="B18" s="11" t="s">
        <v>20</v>
      </c>
      <c r="C18" s="16"/>
    </row>
    <row r="19" spans="1:3" s="8" customFormat="1" ht="21.95" customHeight="1">
      <c r="A19" s="11" t="s">
        <v>6</v>
      </c>
      <c r="B19" s="12" t="s">
        <v>21</v>
      </c>
      <c r="C19" s="16"/>
    </row>
    <row r="20" spans="1:3" s="8" customFormat="1" ht="21.95" customHeight="1">
      <c r="A20" s="18">
        <v>1</v>
      </c>
      <c r="B20" s="15" t="s">
        <v>22</v>
      </c>
      <c r="C20" s="16">
        <v>2539450</v>
      </c>
    </row>
    <row r="21" spans="1:3" s="8" customFormat="1" ht="21.95" customHeight="1">
      <c r="A21" s="18">
        <v>2</v>
      </c>
      <c r="B21" s="15" t="s">
        <v>23</v>
      </c>
      <c r="C21" s="16">
        <v>8078547</v>
      </c>
    </row>
    <row r="22" spans="1:3" s="8" customFormat="1" ht="21.95" customHeight="1">
      <c r="A22" s="18">
        <v>3</v>
      </c>
      <c r="B22" s="15" t="s">
        <v>24</v>
      </c>
      <c r="C22" s="16">
        <v>3700</v>
      </c>
    </row>
    <row r="23" spans="1:3" s="8" customFormat="1" ht="21.95" customHeight="1">
      <c r="A23" s="14">
        <v>4</v>
      </c>
      <c r="B23" s="15" t="s">
        <v>25</v>
      </c>
      <c r="C23" s="16">
        <v>1300</v>
      </c>
    </row>
    <row r="24" spans="1:3" s="8" customFormat="1" ht="21.95" customHeight="1">
      <c r="A24" s="14">
        <v>5</v>
      </c>
      <c r="B24" s="15" t="s">
        <v>26</v>
      </c>
      <c r="C24" s="16">
        <v>208672</v>
      </c>
    </row>
    <row r="25" spans="1:3" s="8" customFormat="1" ht="21.95" customHeight="1">
      <c r="A25" s="14">
        <v>6</v>
      </c>
      <c r="B25" s="15" t="s">
        <v>27</v>
      </c>
      <c r="C25" s="16"/>
    </row>
    <row r="26" spans="1:3" s="8" customFormat="1" ht="21.95" customHeight="1">
      <c r="A26" s="11" t="s">
        <v>10</v>
      </c>
      <c r="B26" s="12" t="s">
        <v>28</v>
      </c>
      <c r="C26" s="16">
        <v>1687184</v>
      </c>
    </row>
    <row r="27" spans="1:3" s="8" customFormat="1" ht="21.95" customHeight="1">
      <c r="A27" s="14">
        <v>1</v>
      </c>
      <c r="B27" s="15" t="s">
        <v>29</v>
      </c>
      <c r="C27" s="16">
        <v>0</v>
      </c>
    </row>
    <row r="28" spans="1:3" s="8" customFormat="1" ht="21.95" customHeight="1">
      <c r="A28" s="14">
        <f>A27+1</f>
        <v>2</v>
      </c>
      <c r="B28" s="15" t="s">
        <v>30</v>
      </c>
      <c r="C28" s="16">
        <v>1626911</v>
      </c>
    </row>
    <row r="29" spans="1:3" s="8" customFormat="1" ht="21.95" customHeight="1">
      <c r="A29" s="11" t="s">
        <v>31</v>
      </c>
      <c r="B29" s="19" t="s">
        <v>32</v>
      </c>
      <c r="C29" s="16">
        <v>67054.956746924203</v>
      </c>
    </row>
    <row r="30" spans="1:3" s="8" customFormat="1" ht="21.95" customHeight="1">
      <c r="A30" s="11" t="s">
        <v>33</v>
      </c>
      <c r="B30" s="19" t="s">
        <v>34</v>
      </c>
      <c r="C30" s="16"/>
    </row>
    <row r="31" spans="1:3" s="8" customFormat="1" ht="21.95" customHeight="1">
      <c r="A31" s="20">
        <v>1</v>
      </c>
      <c r="B31" s="21" t="s">
        <v>35</v>
      </c>
      <c r="C31" s="16"/>
    </row>
    <row r="32" spans="1:3" s="8" customFormat="1" ht="21.95" customHeight="1">
      <c r="A32" s="20">
        <v>2</v>
      </c>
      <c r="B32" s="21" t="s">
        <v>36</v>
      </c>
      <c r="C32" s="16"/>
    </row>
    <row r="33" spans="1:3" s="8" customFormat="1" ht="21.95" customHeight="1">
      <c r="A33" s="11" t="s">
        <v>37</v>
      </c>
      <c r="B33" s="19" t="s">
        <v>38</v>
      </c>
      <c r="C33" s="16">
        <v>72768.990000000005</v>
      </c>
    </row>
    <row r="34" spans="1:3" s="8" customFormat="1" ht="21.95" customHeight="1">
      <c r="A34" s="18">
        <v>1</v>
      </c>
      <c r="B34" s="22" t="s">
        <v>39</v>
      </c>
      <c r="C34" s="16"/>
    </row>
    <row r="35" spans="1:3" s="8" customFormat="1" ht="21.95" customHeight="1">
      <c r="A35" s="23">
        <v>2</v>
      </c>
      <c r="B35" s="24" t="s">
        <v>40</v>
      </c>
      <c r="C35" s="25"/>
    </row>
    <row r="36" spans="1:3" ht="18.75">
      <c r="A36" s="8"/>
      <c r="B36" s="26"/>
      <c r="C36" s="8"/>
    </row>
    <row r="37" spans="1:3" ht="11.25" customHeight="1">
      <c r="A37" s="8"/>
      <c r="B37" s="8"/>
      <c r="C37" s="8"/>
    </row>
    <row r="38" spans="1:3" ht="18.75">
      <c r="A38" s="8"/>
      <c r="B38" s="8"/>
      <c r="C38" s="8"/>
    </row>
    <row r="39" spans="1:3" ht="18.75">
      <c r="A39" s="8"/>
      <c r="B39" s="8"/>
      <c r="C39" s="8"/>
    </row>
    <row r="40" spans="1:3" ht="18.75">
      <c r="A40" s="8"/>
      <c r="B40" s="8"/>
      <c r="C40" s="8"/>
    </row>
    <row r="41" spans="1:3" ht="18.75">
      <c r="A41" s="8"/>
      <c r="B41" s="8"/>
      <c r="C41" s="8"/>
    </row>
    <row r="42" spans="1:3" ht="18.75">
      <c r="A42" s="8"/>
      <c r="B42" s="8"/>
      <c r="C42" s="8"/>
    </row>
    <row r="43" spans="1:3" ht="18.75">
      <c r="A43" s="8"/>
      <c r="B43" s="8"/>
      <c r="C43" s="8"/>
    </row>
    <row r="44" spans="1:3" ht="18.75">
      <c r="A44" s="8"/>
      <c r="B44" s="8"/>
      <c r="C44" s="8"/>
    </row>
    <row r="45" spans="1:3" ht="18.75">
      <c r="A45" s="8"/>
      <c r="B45" s="8"/>
      <c r="C45" s="8"/>
    </row>
    <row r="46" spans="1:3" ht="22.5" customHeight="1">
      <c r="A46" s="8"/>
      <c r="B46" s="8"/>
      <c r="C46" s="8"/>
    </row>
    <row r="47" spans="1:3" ht="18.75">
      <c r="A47" s="8"/>
      <c r="B47" s="8"/>
      <c r="C47" s="8"/>
    </row>
    <row r="48" spans="1:3" ht="18.75">
      <c r="A48" s="8"/>
      <c r="B48" s="8"/>
      <c r="C48" s="8"/>
    </row>
    <row r="49" spans="1:3" ht="18.75">
      <c r="A49" s="8"/>
      <c r="B49" s="8"/>
      <c r="C49" s="8"/>
    </row>
    <row r="50" spans="1:3" ht="18.75">
      <c r="A50" s="8"/>
      <c r="B50" s="8"/>
      <c r="C50" s="8"/>
    </row>
  </sheetData>
  <mergeCells count="1">
    <mergeCell ref="A4:C4"/>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O34"/>
  <sheetViews>
    <sheetView workbookViewId="0">
      <selection activeCell="D15" sqref="D15"/>
    </sheetView>
  </sheetViews>
  <sheetFormatPr defaultColWidth="12.85546875" defaultRowHeight="15.75"/>
  <cols>
    <col min="1" max="1" width="7.28515625" style="214" customWidth="1"/>
    <col min="2" max="2" width="28.140625" style="214" customWidth="1"/>
    <col min="3" max="5" width="16.28515625" style="214" customWidth="1"/>
    <col min="6" max="6" width="25.5703125" style="214" customWidth="1"/>
    <col min="7" max="10" width="16.28515625" style="214" customWidth="1"/>
    <col min="11" max="16384" width="12.85546875" style="214"/>
  </cols>
  <sheetData>
    <row r="1" spans="1:15" ht="21" customHeight="1">
      <c r="A1" s="75" t="s">
        <v>45</v>
      </c>
      <c r="B1" s="75"/>
      <c r="C1" s="135"/>
      <c r="D1" s="136"/>
      <c r="E1" s="136"/>
      <c r="F1" s="239"/>
      <c r="G1" s="239"/>
      <c r="H1" s="239"/>
      <c r="I1" s="239"/>
      <c r="J1" s="27" t="s">
        <v>297</v>
      </c>
      <c r="K1" s="75"/>
      <c r="L1" s="75"/>
      <c r="M1" s="75"/>
    </row>
    <row r="2" spans="1:15" ht="23.25" customHeight="1">
      <c r="A2" s="240" t="s">
        <v>298</v>
      </c>
      <c r="B2" s="240"/>
      <c r="C2" s="240"/>
      <c r="D2" s="240"/>
      <c r="E2" s="240"/>
      <c r="F2" s="240"/>
      <c r="G2" s="240"/>
      <c r="H2" s="240"/>
      <c r="I2" s="240"/>
      <c r="J2" s="240"/>
    </row>
    <row r="3" spans="1:15" ht="23.45" customHeight="1">
      <c r="A3" s="37" t="s">
        <v>44</v>
      </c>
      <c r="B3" s="37"/>
      <c r="C3" s="37"/>
      <c r="D3" s="37"/>
      <c r="E3" s="37"/>
      <c r="F3" s="37"/>
      <c r="G3" s="37"/>
      <c r="H3" s="37"/>
      <c r="I3" s="37"/>
      <c r="J3" s="37"/>
      <c r="K3" s="6"/>
      <c r="L3" s="6"/>
      <c r="M3" s="6"/>
      <c r="N3" s="6"/>
      <c r="O3" s="6"/>
    </row>
    <row r="4" spans="1:15" ht="19.5" customHeight="1">
      <c r="A4" s="216"/>
      <c r="B4" s="216"/>
      <c r="C4" s="74"/>
      <c r="D4" s="74"/>
      <c r="E4" s="74"/>
      <c r="F4" s="74"/>
      <c r="G4" s="74"/>
      <c r="H4" s="74"/>
      <c r="I4" s="74"/>
      <c r="J4" s="241" t="s">
        <v>0</v>
      </c>
    </row>
    <row r="5" spans="1:15" s="223" customFormat="1" ht="24" customHeight="1">
      <c r="A5" s="219" t="s">
        <v>1</v>
      </c>
      <c r="B5" s="242" t="s">
        <v>266</v>
      </c>
      <c r="C5" s="243" t="s">
        <v>299</v>
      </c>
      <c r="D5" s="220" t="s">
        <v>300</v>
      </c>
      <c r="E5" s="221"/>
      <c r="F5" s="222"/>
      <c r="G5" s="243" t="s">
        <v>301</v>
      </c>
      <c r="H5" s="243" t="s">
        <v>302</v>
      </c>
      <c r="I5" s="243" t="s">
        <v>19</v>
      </c>
      <c r="J5" s="243" t="s">
        <v>303</v>
      </c>
    </row>
    <row r="6" spans="1:15" s="223" customFormat="1" ht="21" customHeight="1">
      <c r="A6" s="224"/>
      <c r="B6" s="244"/>
      <c r="C6" s="245"/>
      <c r="D6" s="245" t="s">
        <v>304</v>
      </c>
      <c r="E6" s="246" t="s">
        <v>305</v>
      </c>
      <c r="F6" s="247"/>
      <c r="G6" s="245"/>
      <c r="H6" s="245"/>
      <c r="I6" s="245"/>
      <c r="J6" s="245"/>
    </row>
    <row r="7" spans="1:15" s="223" customFormat="1" ht="63">
      <c r="A7" s="224"/>
      <c r="B7" s="244"/>
      <c r="C7" s="245"/>
      <c r="D7" s="245"/>
      <c r="E7" s="248" t="s">
        <v>306</v>
      </c>
      <c r="F7" s="248" t="s">
        <v>307</v>
      </c>
      <c r="G7" s="245"/>
      <c r="H7" s="245"/>
      <c r="I7" s="245"/>
      <c r="J7" s="245"/>
    </row>
    <row r="8" spans="1:15" s="74" customFormat="1" ht="19.899999999999999" customHeight="1">
      <c r="A8" s="249"/>
      <c r="B8" s="250" t="s">
        <v>152</v>
      </c>
      <c r="C8" s="251">
        <f>SUM(C9:C18)</f>
        <v>1448250</v>
      </c>
      <c r="D8" s="251">
        <f t="shared" ref="D8:J8" si="0">SUM(D9:D18)</f>
        <v>1165001</v>
      </c>
      <c r="E8" s="251">
        <f t="shared" si="0"/>
        <v>1165001</v>
      </c>
      <c r="F8" s="251">
        <f t="shared" si="0"/>
        <v>0</v>
      </c>
      <c r="G8" s="251">
        <f t="shared" si="0"/>
        <v>3910795</v>
      </c>
      <c r="H8" s="251">
        <f t="shared" si="0"/>
        <v>0</v>
      </c>
      <c r="I8" s="251">
        <f t="shared" si="0"/>
        <v>0</v>
      </c>
      <c r="J8" s="251">
        <f t="shared" si="0"/>
        <v>0</v>
      </c>
    </row>
    <row r="9" spans="1:15" s="74" customFormat="1" ht="19.899999999999999" customHeight="1">
      <c r="A9" s="252">
        <v>1</v>
      </c>
      <c r="B9" s="253" t="s">
        <v>308</v>
      </c>
      <c r="C9" s="254">
        <v>62500</v>
      </c>
      <c r="D9" s="254">
        <v>52431</v>
      </c>
      <c r="E9" s="254">
        <v>52431</v>
      </c>
      <c r="F9" s="254"/>
      <c r="G9" s="255">
        <v>356681</v>
      </c>
      <c r="H9" s="254"/>
      <c r="I9" s="254"/>
      <c r="J9" s="254"/>
    </row>
    <row r="10" spans="1:15" s="74" customFormat="1" ht="19.899999999999999" customHeight="1">
      <c r="A10" s="256">
        <f>A9+1</f>
        <v>2</v>
      </c>
      <c r="B10" s="257" t="s">
        <v>309</v>
      </c>
      <c r="C10" s="254">
        <v>35450</v>
      </c>
      <c r="D10" s="254">
        <v>28845</v>
      </c>
      <c r="E10" s="254">
        <v>28845</v>
      </c>
      <c r="F10" s="254"/>
      <c r="G10" s="254">
        <v>264501</v>
      </c>
      <c r="H10" s="254"/>
      <c r="I10" s="254"/>
      <c r="J10" s="254"/>
    </row>
    <row r="11" spans="1:15" s="74" customFormat="1" ht="19.899999999999999" customHeight="1">
      <c r="A11" s="256">
        <f>A10+1</f>
        <v>3</v>
      </c>
      <c r="B11" s="257" t="s">
        <v>310</v>
      </c>
      <c r="C11" s="254">
        <v>131900</v>
      </c>
      <c r="D11" s="254">
        <v>104180</v>
      </c>
      <c r="E11" s="254">
        <v>104180</v>
      </c>
      <c r="F11" s="254"/>
      <c r="G11" s="254">
        <v>322492</v>
      </c>
      <c r="H11" s="254"/>
      <c r="I11" s="254"/>
      <c r="J11" s="254"/>
    </row>
    <row r="12" spans="1:15" s="74" customFormat="1" ht="19.899999999999999" customHeight="1">
      <c r="A12" s="256">
        <f>A11+1</f>
        <v>4</v>
      </c>
      <c r="B12" s="257" t="s">
        <v>311</v>
      </c>
      <c r="C12" s="254">
        <v>45600</v>
      </c>
      <c r="D12" s="254">
        <v>37440</v>
      </c>
      <c r="E12" s="254">
        <v>37440</v>
      </c>
      <c r="F12" s="254"/>
      <c r="G12" s="254">
        <v>412847</v>
      </c>
      <c r="H12" s="254"/>
      <c r="I12" s="254"/>
      <c r="J12" s="254"/>
    </row>
    <row r="13" spans="1:15" s="74" customFormat="1" ht="19.899999999999999" customHeight="1">
      <c r="A13" s="256">
        <f>A12+1</f>
        <v>5</v>
      </c>
      <c r="B13" s="15" t="s">
        <v>312</v>
      </c>
      <c r="C13" s="258">
        <v>91800</v>
      </c>
      <c r="D13" s="258">
        <v>74655</v>
      </c>
      <c r="E13" s="258">
        <v>74655</v>
      </c>
      <c r="F13" s="258"/>
      <c r="G13" s="258">
        <v>588641</v>
      </c>
      <c r="H13" s="258"/>
      <c r="I13" s="258"/>
      <c r="J13" s="258"/>
    </row>
    <row r="14" spans="1:15" s="74" customFormat="1" ht="19.899999999999999" customHeight="1">
      <c r="A14" s="256">
        <f t="shared" ref="A14:A18" si="1">A13+1</f>
        <v>6</v>
      </c>
      <c r="B14" s="15" t="s">
        <v>313</v>
      </c>
      <c r="C14" s="258">
        <v>60500</v>
      </c>
      <c r="D14" s="258">
        <v>47645</v>
      </c>
      <c r="E14" s="258">
        <v>47645</v>
      </c>
      <c r="F14" s="258"/>
      <c r="G14" s="258">
        <v>436113</v>
      </c>
      <c r="H14" s="258"/>
      <c r="I14" s="258"/>
      <c r="J14" s="258"/>
    </row>
    <row r="15" spans="1:15" s="74" customFormat="1" ht="19.899999999999999" customHeight="1">
      <c r="A15" s="256">
        <f t="shared" si="1"/>
        <v>7</v>
      </c>
      <c r="B15" s="15" t="s">
        <v>314</v>
      </c>
      <c r="C15" s="258">
        <v>94700</v>
      </c>
      <c r="D15" s="258">
        <v>78630</v>
      </c>
      <c r="E15" s="258">
        <v>78630</v>
      </c>
      <c r="F15" s="258"/>
      <c r="G15" s="258">
        <v>494667</v>
      </c>
      <c r="H15" s="258"/>
      <c r="I15" s="258"/>
      <c r="J15" s="258"/>
    </row>
    <row r="16" spans="1:15" s="74" customFormat="1" ht="19.899999999999999" customHeight="1">
      <c r="A16" s="256">
        <f t="shared" si="1"/>
        <v>8</v>
      </c>
      <c r="B16" s="15" t="s">
        <v>315</v>
      </c>
      <c r="C16" s="258">
        <v>352300</v>
      </c>
      <c r="D16" s="258">
        <v>275500</v>
      </c>
      <c r="E16" s="258">
        <v>275500</v>
      </c>
      <c r="F16" s="258"/>
      <c r="G16" s="258">
        <v>313406</v>
      </c>
      <c r="H16" s="258"/>
      <c r="I16" s="258"/>
      <c r="J16" s="258"/>
    </row>
    <row r="17" spans="1:10" s="74" customFormat="1" ht="18.75">
      <c r="A17" s="256">
        <f t="shared" si="1"/>
        <v>9</v>
      </c>
      <c r="B17" s="15" t="s">
        <v>316</v>
      </c>
      <c r="C17" s="258">
        <v>115500</v>
      </c>
      <c r="D17" s="258">
        <v>96750</v>
      </c>
      <c r="E17" s="258">
        <v>96750</v>
      </c>
      <c r="F17" s="258"/>
      <c r="G17" s="258">
        <v>356722</v>
      </c>
      <c r="H17" s="258"/>
      <c r="I17" s="258"/>
      <c r="J17" s="258"/>
    </row>
    <row r="18" spans="1:10">
      <c r="A18" s="259">
        <f t="shared" si="1"/>
        <v>10</v>
      </c>
      <c r="B18" s="260" t="s">
        <v>317</v>
      </c>
      <c r="C18" s="261">
        <v>458000</v>
      </c>
      <c r="D18" s="261">
        <v>368925</v>
      </c>
      <c r="E18" s="261">
        <v>368925</v>
      </c>
      <c r="F18" s="261"/>
      <c r="G18" s="261">
        <v>364725</v>
      </c>
      <c r="H18" s="261"/>
      <c r="I18" s="261"/>
      <c r="J18" s="261"/>
    </row>
    <row r="19" spans="1:10" ht="18.75">
      <c r="A19" s="26"/>
      <c r="B19" s="262"/>
      <c r="C19" s="74"/>
      <c r="D19" s="74"/>
      <c r="E19" s="74"/>
      <c r="F19" s="74"/>
      <c r="G19" s="74"/>
      <c r="H19" s="74"/>
      <c r="I19" s="74"/>
      <c r="J19" s="74"/>
    </row>
    <row r="20" spans="1:10" ht="18.75">
      <c r="A20" s="74"/>
      <c r="B20" s="74"/>
      <c r="C20" s="74"/>
      <c r="D20" s="74"/>
      <c r="E20" s="74"/>
      <c r="F20" s="74"/>
      <c r="G20" s="74"/>
      <c r="H20" s="74"/>
      <c r="I20" s="74"/>
      <c r="J20" s="74"/>
    </row>
    <row r="21" spans="1:10" ht="18.75">
      <c r="A21" s="74"/>
      <c r="B21" s="74"/>
      <c r="C21" s="74"/>
      <c r="D21" s="74"/>
      <c r="E21" s="74"/>
      <c r="F21" s="74"/>
      <c r="G21" s="74"/>
      <c r="H21" s="74"/>
      <c r="I21" s="74"/>
      <c r="J21" s="74"/>
    </row>
    <row r="22" spans="1:10" ht="18.75">
      <c r="A22" s="74"/>
      <c r="B22" s="74"/>
      <c r="C22" s="74"/>
      <c r="D22" s="74"/>
      <c r="E22" s="74"/>
      <c r="F22" s="74"/>
      <c r="G22" s="74"/>
      <c r="H22" s="74"/>
      <c r="I22" s="74"/>
      <c r="J22" s="74"/>
    </row>
    <row r="23" spans="1:10" ht="18.75">
      <c r="A23" s="74"/>
      <c r="B23" s="74"/>
      <c r="C23" s="74"/>
      <c r="D23" s="74"/>
      <c r="E23" s="74"/>
      <c r="F23" s="74"/>
      <c r="G23" s="74"/>
      <c r="H23" s="74"/>
      <c r="I23" s="74"/>
      <c r="J23" s="74"/>
    </row>
    <row r="24" spans="1:10" ht="18.75">
      <c r="A24" s="74"/>
      <c r="B24" s="74"/>
      <c r="C24" s="74"/>
      <c r="D24" s="74"/>
      <c r="E24" s="74"/>
      <c r="F24" s="74"/>
      <c r="G24" s="74"/>
      <c r="H24" s="74"/>
      <c r="I24" s="74"/>
      <c r="J24" s="74"/>
    </row>
    <row r="25" spans="1:10" ht="18.75">
      <c r="A25" s="74"/>
      <c r="B25" s="74"/>
      <c r="C25" s="74"/>
      <c r="D25" s="74"/>
      <c r="E25" s="74"/>
      <c r="F25" s="74"/>
      <c r="G25" s="74"/>
      <c r="H25" s="74"/>
      <c r="I25" s="74"/>
      <c r="J25" s="74"/>
    </row>
    <row r="26" spans="1:10" ht="18.75">
      <c r="A26" s="74"/>
      <c r="B26" s="74"/>
      <c r="C26" s="74"/>
      <c r="D26" s="74"/>
      <c r="E26" s="74"/>
      <c r="F26" s="74"/>
      <c r="G26" s="74"/>
      <c r="H26" s="74"/>
      <c r="I26" s="74"/>
      <c r="J26" s="74"/>
    </row>
    <row r="27" spans="1:10" ht="18.75">
      <c r="A27" s="74"/>
      <c r="B27" s="74"/>
      <c r="C27" s="74"/>
      <c r="D27" s="74"/>
      <c r="E27" s="74"/>
      <c r="F27" s="74"/>
      <c r="G27" s="74"/>
      <c r="H27" s="74"/>
      <c r="I27" s="74"/>
      <c r="J27" s="74"/>
    </row>
    <row r="28" spans="1:10" ht="18.75">
      <c r="A28" s="74"/>
      <c r="B28" s="74"/>
      <c r="C28" s="74"/>
      <c r="D28" s="74"/>
      <c r="E28" s="74"/>
      <c r="F28" s="74"/>
      <c r="G28" s="74"/>
      <c r="H28" s="74"/>
      <c r="I28" s="74"/>
      <c r="J28" s="74"/>
    </row>
    <row r="29" spans="1:10" ht="18.75">
      <c r="A29" s="74"/>
      <c r="B29" s="74"/>
      <c r="C29" s="74"/>
      <c r="D29" s="74"/>
      <c r="E29" s="74"/>
      <c r="F29" s="74"/>
      <c r="G29" s="74"/>
      <c r="H29" s="74"/>
      <c r="I29" s="74"/>
      <c r="J29" s="74"/>
    </row>
    <row r="30" spans="1:10" ht="18.75">
      <c r="A30" s="74"/>
      <c r="B30" s="74"/>
      <c r="C30" s="74"/>
      <c r="D30" s="74"/>
      <c r="E30" s="74"/>
      <c r="F30" s="74"/>
      <c r="G30" s="74"/>
      <c r="H30" s="74"/>
      <c r="I30" s="74"/>
      <c r="J30" s="74"/>
    </row>
    <row r="31" spans="1:10" ht="18.75">
      <c r="A31" s="74"/>
      <c r="B31" s="74"/>
      <c r="C31" s="74"/>
      <c r="D31" s="74"/>
      <c r="E31" s="74"/>
      <c r="F31" s="74"/>
      <c r="G31" s="74"/>
      <c r="H31" s="74"/>
      <c r="I31" s="74"/>
      <c r="J31" s="74"/>
    </row>
    <row r="32" spans="1:10" ht="18.75">
      <c r="A32" s="74"/>
      <c r="B32" s="74"/>
      <c r="C32" s="74"/>
      <c r="D32" s="74"/>
      <c r="E32" s="74"/>
      <c r="F32" s="74"/>
      <c r="G32" s="74"/>
      <c r="H32" s="74"/>
      <c r="I32" s="74"/>
      <c r="J32" s="74"/>
    </row>
    <row r="33" spans="1:10" ht="18.75">
      <c r="A33" s="74"/>
      <c r="B33" s="74"/>
      <c r="C33" s="74"/>
      <c r="D33" s="74"/>
      <c r="E33" s="74"/>
      <c r="F33" s="74"/>
      <c r="G33" s="74"/>
      <c r="H33" s="74"/>
      <c r="I33" s="74"/>
      <c r="J33" s="74"/>
    </row>
    <row r="34" spans="1:10" ht="18.75">
      <c r="A34" s="74"/>
      <c r="B34" s="74"/>
      <c r="C34" s="74"/>
      <c r="D34" s="74"/>
      <c r="E34" s="74"/>
      <c r="F34" s="74"/>
      <c r="G34" s="74"/>
      <c r="H34" s="74"/>
      <c r="I34" s="74"/>
      <c r="J34" s="74"/>
    </row>
  </sheetData>
  <mergeCells count="12">
    <mergeCell ref="D6:D7"/>
    <mergeCell ref="E6:F6"/>
    <mergeCell ref="A2:J2"/>
    <mergeCell ref="A3:J3"/>
    <mergeCell ref="A5:A7"/>
    <mergeCell ref="B5:B7"/>
    <mergeCell ref="C5:C7"/>
    <mergeCell ref="D5:F5"/>
    <mergeCell ref="G5:G7"/>
    <mergeCell ref="H5:H7"/>
    <mergeCell ref="I5:I7"/>
    <mergeCell ref="J5:J7"/>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9"/>
  <sheetViews>
    <sheetView workbookViewId="0">
      <selection activeCell="H10" sqref="H10"/>
    </sheetView>
  </sheetViews>
  <sheetFormatPr defaultColWidth="12.85546875" defaultRowHeight="15.75"/>
  <cols>
    <col min="1" max="1" width="9.85546875" style="3" customWidth="1"/>
    <col min="2" max="2" width="26.140625" style="3" customWidth="1"/>
    <col min="3" max="6" width="21.7109375" style="3" customWidth="1"/>
    <col min="7" max="16384" width="12.85546875" style="3"/>
  </cols>
  <sheetData>
    <row r="1" spans="1:7" ht="21" customHeight="1">
      <c r="A1" s="75" t="s">
        <v>45</v>
      </c>
      <c r="B1" s="75"/>
      <c r="C1" s="135"/>
      <c r="D1" s="136"/>
      <c r="E1" s="52" t="s">
        <v>318</v>
      </c>
      <c r="F1" s="52"/>
      <c r="G1" s="75"/>
    </row>
    <row r="2" spans="1:7" ht="21" customHeight="1">
      <c r="A2" s="1" t="s">
        <v>319</v>
      </c>
      <c r="B2" s="38"/>
      <c r="C2" s="39"/>
      <c r="D2" s="39"/>
      <c r="E2" s="39"/>
      <c r="F2" s="39"/>
    </row>
    <row r="3" spans="1:7" ht="21" customHeight="1">
      <c r="A3" s="1" t="s">
        <v>320</v>
      </c>
      <c r="B3" s="38"/>
      <c r="C3" s="39"/>
      <c r="D3" s="39"/>
      <c r="E3" s="39"/>
      <c r="F3" s="39"/>
    </row>
    <row r="4" spans="1:7" ht="18" customHeight="1">
      <c r="A4" s="37" t="s">
        <v>44</v>
      </c>
      <c r="B4" s="37"/>
      <c r="C4" s="37"/>
      <c r="D4" s="37"/>
      <c r="E4" s="37"/>
      <c r="F4" s="37"/>
    </row>
    <row r="5" spans="1:7" ht="14.25" customHeight="1">
      <c r="A5" s="77"/>
      <c r="B5" s="77"/>
      <c r="C5" s="2"/>
      <c r="D5" s="2"/>
      <c r="E5" s="2"/>
      <c r="F5" s="2"/>
    </row>
    <row r="6" spans="1:7" ht="19.5" customHeight="1">
      <c r="A6" s="7"/>
      <c r="B6" s="7"/>
      <c r="C6" s="8"/>
      <c r="D6" s="8"/>
      <c r="E6" s="263"/>
      <c r="F6" s="264" t="s">
        <v>0</v>
      </c>
    </row>
    <row r="7" spans="1:7" s="31" customFormat="1" ht="63">
      <c r="A7" s="265" t="s">
        <v>1</v>
      </c>
      <c r="B7" s="265" t="s">
        <v>266</v>
      </c>
      <c r="C7" s="265" t="s">
        <v>304</v>
      </c>
      <c r="D7" s="265" t="s">
        <v>321</v>
      </c>
      <c r="E7" s="265" t="s">
        <v>322</v>
      </c>
      <c r="F7" s="265" t="s">
        <v>323</v>
      </c>
    </row>
    <row r="8" spans="1:7" s="8" customFormat="1" ht="28.5" customHeight="1">
      <c r="A8" s="9"/>
      <c r="B8" s="83" t="s">
        <v>152</v>
      </c>
      <c r="C8" s="10">
        <f>SUM(C9:C18)</f>
        <v>1247634</v>
      </c>
      <c r="D8" s="10"/>
      <c r="E8" s="10"/>
      <c r="F8" s="10"/>
    </row>
    <row r="9" spans="1:7" s="8" customFormat="1" ht="28.5" customHeight="1">
      <c r="A9" s="14">
        <v>1</v>
      </c>
      <c r="B9" s="253" t="s">
        <v>308</v>
      </c>
      <c r="C9" s="16">
        <v>89941</v>
      </c>
      <c r="D9" s="16"/>
      <c r="E9" s="16"/>
      <c r="F9" s="16"/>
    </row>
    <row r="10" spans="1:7" s="8" customFormat="1" ht="28.5" customHeight="1">
      <c r="A10" s="14">
        <v>2</v>
      </c>
      <c r="B10" s="257" t="s">
        <v>309</v>
      </c>
      <c r="C10" s="16">
        <v>92672</v>
      </c>
      <c r="D10" s="16"/>
      <c r="E10" s="16"/>
      <c r="F10" s="16"/>
    </row>
    <row r="11" spans="1:7" s="8" customFormat="1" ht="28.5" customHeight="1">
      <c r="A11" s="14">
        <v>3</v>
      </c>
      <c r="B11" s="257" t="s">
        <v>310</v>
      </c>
      <c r="C11" s="16">
        <v>66705</v>
      </c>
      <c r="D11" s="16"/>
      <c r="E11" s="16"/>
      <c r="F11" s="16"/>
    </row>
    <row r="12" spans="1:7" s="8" customFormat="1" ht="28.5" customHeight="1">
      <c r="A12" s="14">
        <v>4</v>
      </c>
      <c r="B12" s="257" t="s">
        <v>311</v>
      </c>
      <c r="C12" s="16">
        <v>129779</v>
      </c>
      <c r="D12" s="16"/>
      <c r="E12" s="16"/>
      <c r="F12" s="16"/>
    </row>
    <row r="13" spans="1:7" s="8" customFormat="1" ht="28.5" customHeight="1">
      <c r="A13" s="14">
        <v>5</v>
      </c>
      <c r="B13" s="15" t="s">
        <v>312</v>
      </c>
      <c r="C13" s="16">
        <v>162046</v>
      </c>
      <c r="D13" s="16"/>
      <c r="E13" s="16"/>
      <c r="F13" s="16"/>
    </row>
    <row r="14" spans="1:7" s="8" customFormat="1" ht="28.5" customHeight="1">
      <c r="A14" s="14">
        <v>6</v>
      </c>
      <c r="B14" s="15" t="s">
        <v>313</v>
      </c>
      <c r="C14" s="16">
        <v>160383</v>
      </c>
      <c r="D14" s="16"/>
      <c r="E14" s="16"/>
      <c r="F14" s="16"/>
    </row>
    <row r="15" spans="1:7" s="8" customFormat="1" ht="28.5" customHeight="1">
      <c r="A15" s="14">
        <v>7</v>
      </c>
      <c r="B15" s="15" t="s">
        <v>314</v>
      </c>
      <c r="C15" s="16">
        <v>182426</v>
      </c>
      <c r="D15" s="16"/>
      <c r="E15" s="16"/>
      <c r="F15" s="16"/>
    </row>
    <row r="16" spans="1:7" s="8" customFormat="1" ht="28.5" customHeight="1">
      <c r="A16" s="14">
        <v>8</v>
      </c>
      <c r="B16" s="15" t="s">
        <v>315</v>
      </c>
      <c r="C16" s="16">
        <v>123227</v>
      </c>
      <c r="D16" s="16"/>
      <c r="E16" s="16"/>
      <c r="F16" s="16"/>
    </row>
    <row r="17" spans="1:6" s="8" customFormat="1" ht="18.75">
      <c r="A17" s="14">
        <v>9</v>
      </c>
      <c r="B17" s="15" t="s">
        <v>316</v>
      </c>
      <c r="C17" s="16">
        <v>44824</v>
      </c>
      <c r="D17" s="16"/>
      <c r="E17" s="16"/>
      <c r="F17" s="16"/>
    </row>
    <row r="18" spans="1:6" s="8" customFormat="1" ht="18.75">
      <c r="A18" s="266">
        <v>10</v>
      </c>
      <c r="B18" s="260" t="s">
        <v>317</v>
      </c>
      <c r="C18" s="25">
        <v>195631</v>
      </c>
      <c r="D18" s="25"/>
      <c r="E18" s="25"/>
      <c r="F18" s="25"/>
    </row>
    <row r="19" spans="1:6" ht="18.75">
      <c r="A19" s="8"/>
      <c r="B19" s="8"/>
      <c r="C19" s="8"/>
      <c r="D19" s="8"/>
      <c r="E19" s="8"/>
      <c r="F19" s="8"/>
    </row>
    <row r="20" spans="1:6" ht="18.75">
      <c r="A20" s="8"/>
      <c r="B20" s="8"/>
      <c r="C20" s="8"/>
      <c r="D20" s="8"/>
      <c r="E20" s="8"/>
      <c r="F20" s="8"/>
    </row>
    <row r="21" spans="1:6" ht="18.75">
      <c r="A21" s="8"/>
      <c r="B21" s="8"/>
      <c r="C21" s="8"/>
      <c r="D21" s="8"/>
      <c r="E21" s="8"/>
      <c r="F21" s="8"/>
    </row>
    <row r="22" spans="1:6" ht="18.75">
      <c r="A22" s="8"/>
      <c r="B22" s="8"/>
      <c r="C22" s="8"/>
      <c r="D22" s="8"/>
      <c r="E22" s="8"/>
      <c r="F22" s="8"/>
    </row>
    <row r="23" spans="1:6" ht="18.75">
      <c r="A23" s="8"/>
      <c r="B23" s="8"/>
      <c r="C23" s="8"/>
      <c r="D23" s="8"/>
      <c r="E23" s="8"/>
      <c r="F23" s="8"/>
    </row>
    <row r="24" spans="1:6" ht="18.75">
      <c r="A24" s="8"/>
      <c r="B24" s="8"/>
      <c r="C24" s="8"/>
      <c r="D24" s="8"/>
      <c r="E24" s="8"/>
      <c r="F24" s="8"/>
    </row>
    <row r="25" spans="1:6" ht="18.75">
      <c r="A25" s="8"/>
      <c r="B25" s="8"/>
      <c r="C25" s="8"/>
      <c r="D25" s="8"/>
      <c r="E25" s="8"/>
      <c r="F25" s="8"/>
    </row>
    <row r="26" spans="1:6" ht="18.75">
      <c r="A26" s="8"/>
      <c r="B26" s="8"/>
      <c r="C26" s="8"/>
      <c r="D26" s="8"/>
      <c r="E26" s="8"/>
      <c r="F26" s="8"/>
    </row>
    <row r="27" spans="1:6" ht="18.75">
      <c r="A27" s="8"/>
      <c r="B27" s="8"/>
      <c r="C27" s="8"/>
      <c r="D27" s="8"/>
      <c r="E27" s="8"/>
      <c r="F27" s="8"/>
    </row>
    <row r="28" spans="1:6" ht="18.75">
      <c r="A28" s="8"/>
      <c r="B28" s="8"/>
      <c r="C28" s="8"/>
      <c r="D28" s="8"/>
      <c r="E28" s="8"/>
      <c r="F28" s="8"/>
    </row>
    <row r="29" spans="1:6" ht="18.75">
      <c r="A29" s="8"/>
      <c r="B29" s="8"/>
      <c r="C29" s="8"/>
      <c r="D29" s="8"/>
      <c r="E29" s="8"/>
      <c r="F29" s="8"/>
    </row>
  </sheetData>
  <mergeCells count="2">
    <mergeCell ref="E1:F1"/>
    <mergeCell ref="A4:F4"/>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S33"/>
  <sheetViews>
    <sheetView workbookViewId="0">
      <selection activeCell="B2" sqref="B2"/>
    </sheetView>
  </sheetViews>
  <sheetFormatPr defaultColWidth="12.85546875" defaultRowHeight="15.75"/>
  <cols>
    <col min="1" max="1" width="7" style="214" customWidth="1"/>
    <col min="2" max="2" width="25" style="214" customWidth="1"/>
    <col min="3" max="19" width="12" style="214" customWidth="1"/>
    <col min="20" max="16384" width="12.85546875" style="214"/>
  </cols>
  <sheetData>
    <row r="1" spans="1:19" ht="21" customHeight="1">
      <c r="A1" s="75" t="s">
        <v>45</v>
      </c>
      <c r="B1" s="75"/>
      <c r="C1" s="75"/>
      <c r="D1" s="136"/>
      <c r="E1" s="239"/>
      <c r="F1" s="239"/>
      <c r="G1" s="239"/>
      <c r="H1" s="239"/>
      <c r="I1" s="239"/>
      <c r="J1" s="239"/>
      <c r="K1" s="239"/>
      <c r="L1" s="267"/>
      <c r="M1" s="268"/>
      <c r="N1" s="268"/>
      <c r="O1" s="268"/>
      <c r="P1" s="268"/>
      <c r="Q1" s="268"/>
      <c r="R1" s="268"/>
      <c r="S1" s="27" t="s">
        <v>324</v>
      </c>
    </row>
    <row r="2" spans="1:19" ht="21" customHeight="1">
      <c r="A2" s="269" t="s">
        <v>325</v>
      </c>
      <c r="B2" s="267"/>
      <c r="C2" s="270"/>
      <c r="D2" s="270"/>
      <c r="E2" s="270"/>
      <c r="F2" s="270"/>
      <c r="G2" s="270"/>
      <c r="H2" s="270"/>
      <c r="I2" s="270"/>
      <c r="J2" s="270"/>
      <c r="K2" s="270"/>
      <c r="L2" s="270"/>
      <c r="M2" s="270"/>
      <c r="N2" s="270"/>
      <c r="O2" s="270"/>
      <c r="P2" s="270"/>
      <c r="Q2" s="270"/>
      <c r="R2" s="270"/>
      <c r="S2" s="270"/>
    </row>
    <row r="3" spans="1:19" ht="18" customHeight="1">
      <c r="A3" s="37" t="s">
        <v>44</v>
      </c>
      <c r="B3" s="37"/>
      <c r="C3" s="37"/>
      <c r="D3" s="37"/>
      <c r="E3" s="37"/>
      <c r="F3" s="37"/>
      <c r="G3" s="37"/>
      <c r="H3" s="37"/>
      <c r="I3" s="37"/>
      <c r="J3" s="37"/>
      <c r="K3" s="37"/>
      <c r="L3" s="37"/>
      <c r="M3" s="37"/>
      <c r="N3" s="37"/>
      <c r="O3" s="37"/>
      <c r="P3" s="37"/>
      <c r="Q3" s="37"/>
      <c r="R3" s="37"/>
      <c r="S3" s="37"/>
    </row>
    <row r="4" spans="1:19" ht="19.5" customHeight="1">
      <c r="A4" s="216"/>
      <c r="B4" s="216"/>
      <c r="C4" s="74"/>
      <c r="D4" s="74"/>
      <c r="E4" s="74"/>
      <c r="F4" s="74"/>
      <c r="G4" s="74"/>
      <c r="H4" s="74"/>
      <c r="I4" s="74"/>
      <c r="J4" s="74"/>
      <c r="K4" s="74"/>
      <c r="L4" s="271"/>
      <c r="M4" s="217" t="s">
        <v>0</v>
      </c>
      <c r="N4" s="217"/>
      <c r="O4" s="217"/>
      <c r="P4" s="217"/>
      <c r="Q4" s="217"/>
      <c r="R4" s="217"/>
      <c r="S4" s="217"/>
    </row>
    <row r="5" spans="1:19" ht="22.15" customHeight="1">
      <c r="A5" s="243" t="s">
        <v>1</v>
      </c>
      <c r="B5" s="272" t="s">
        <v>326</v>
      </c>
      <c r="C5" s="243" t="s">
        <v>304</v>
      </c>
      <c r="D5" s="220" t="s">
        <v>327</v>
      </c>
      <c r="E5" s="222"/>
      <c r="F5" s="273" t="s">
        <v>328</v>
      </c>
      <c r="G5" s="274"/>
      <c r="H5" s="274"/>
      <c r="I5" s="274"/>
      <c r="J5" s="274"/>
      <c r="K5" s="274"/>
      <c r="L5" s="275"/>
      <c r="M5" s="273" t="s">
        <v>328</v>
      </c>
      <c r="N5" s="274"/>
      <c r="O5" s="274"/>
      <c r="P5" s="274"/>
      <c r="Q5" s="274"/>
      <c r="R5" s="274"/>
      <c r="S5" s="275"/>
    </row>
    <row r="6" spans="1:19" ht="22.15" customHeight="1">
      <c r="A6" s="245"/>
      <c r="B6" s="276"/>
      <c r="C6" s="245"/>
      <c r="D6" s="277" t="s">
        <v>329</v>
      </c>
      <c r="E6" s="277" t="s">
        <v>330</v>
      </c>
      <c r="F6" s="243" t="s">
        <v>304</v>
      </c>
      <c r="G6" s="278" t="s">
        <v>329</v>
      </c>
      <c r="H6" s="279"/>
      <c r="I6" s="280"/>
      <c r="J6" s="278" t="s">
        <v>330</v>
      </c>
      <c r="K6" s="279"/>
      <c r="L6" s="280"/>
      <c r="M6" s="243" t="s">
        <v>304</v>
      </c>
      <c r="N6" s="278" t="s">
        <v>329</v>
      </c>
      <c r="O6" s="279"/>
      <c r="P6" s="280"/>
      <c r="Q6" s="278" t="s">
        <v>330</v>
      </c>
      <c r="R6" s="279"/>
      <c r="S6" s="280"/>
    </row>
    <row r="7" spans="1:19" ht="50.45" customHeight="1">
      <c r="A7" s="245"/>
      <c r="B7" s="276"/>
      <c r="C7" s="245"/>
      <c r="D7" s="281"/>
      <c r="E7" s="281"/>
      <c r="F7" s="245"/>
      <c r="G7" s="282" t="s">
        <v>304</v>
      </c>
      <c r="H7" s="283" t="s">
        <v>331</v>
      </c>
      <c r="I7" s="283" t="s">
        <v>332</v>
      </c>
      <c r="J7" s="282" t="s">
        <v>304</v>
      </c>
      <c r="K7" s="283" t="s">
        <v>331</v>
      </c>
      <c r="L7" s="283" t="s">
        <v>332</v>
      </c>
      <c r="M7" s="245"/>
      <c r="N7" s="282" t="s">
        <v>304</v>
      </c>
      <c r="O7" s="283" t="s">
        <v>331</v>
      </c>
      <c r="P7" s="283" t="s">
        <v>332</v>
      </c>
      <c r="Q7" s="282" t="s">
        <v>304</v>
      </c>
      <c r="R7" s="283" t="s">
        <v>331</v>
      </c>
      <c r="S7" s="283" t="s">
        <v>332</v>
      </c>
    </row>
    <row r="8" spans="1:19" s="74" customFormat="1" ht="27" customHeight="1">
      <c r="A8" s="249"/>
      <c r="B8" s="250" t="s">
        <v>152</v>
      </c>
      <c r="C8" s="251"/>
      <c r="D8" s="251"/>
      <c r="E8" s="251"/>
      <c r="F8" s="251"/>
      <c r="G8" s="251"/>
      <c r="H8" s="251"/>
      <c r="I8" s="251"/>
      <c r="J8" s="251"/>
      <c r="K8" s="251"/>
      <c r="L8" s="251"/>
      <c r="M8" s="251"/>
      <c r="N8" s="251"/>
      <c r="O8" s="251"/>
      <c r="P8" s="251"/>
      <c r="Q8" s="251"/>
      <c r="R8" s="251"/>
      <c r="S8" s="251"/>
    </row>
    <row r="9" spans="1:19" s="74" customFormat="1" ht="27" customHeight="1">
      <c r="A9" s="284" t="s">
        <v>6</v>
      </c>
      <c r="B9" s="285" t="s">
        <v>333</v>
      </c>
      <c r="C9" s="258"/>
      <c r="D9" s="258"/>
      <c r="E9" s="258"/>
      <c r="F9" s="258"/>
      <c r="G9" s="258"/>
      <c r="H9" s="258"/>
      <c r="I9" s="258"/>
      <c r="J9" s="258"/>
      <c r="K9" s="258"/>
      <c r="L9" s="258"/>
      <c r="M9" s="258"/>
      <c r="N9" s="258"/>
      <c r="O9" s="258"/>
      <c r="P9" s="258"/>
      <c r="Q9" s="258"/>
      <c r="R9" s="258"/>
      <c r="S9" s="258"/>
    </row>
    <row r="10" spans="1:19" s="74" customFormat="1" ht="27" customHeight="1">
      <c r="A10" s="256">
        <v>1</v>
      </c>
      <c r="B10" s="257" t="s">
        <v>334</v>
      </c>
      <c r="C10" s="258"/>
      <c r="D10" s="258"/>
      <c r="E10" s="258"/>
      <c r="F10" s="258"/>
      <c r="G10" s="258"/>
      <c r="H10" s="258"/>
      <c r="I10" s="258"/>
      <c r="J10" s="258"/>
      <c r="K10" s="258"/>
      <c r="L10" s="258"/>
      <c r="M10" s="258"/>
      <c r="N10" s="258"/>
      <c r="O10" s="258"/>
      <c r="P10" s="258"/>
      <c r="Q10" s="258"/>
      <c r="R10" s="258"/>
      <c r="S10" s="258"/>
    </row>
    <row r="11" spans="1:19" s="74" customFormat="1" ht="27" customHeight="1">
      <c r="A11" s="256">
        <v>2</v>
      </c>
      <c r="B11" s="257" t="s">
        <v>335</v>
      </c>
      <c r="C11" s="258"/>
      <c r="D11" s="258"/>
      <c r="E11" s="258"/>
      <c r="F11" s="258"/>
      <c r="G11" s="258"/>
      <c r="H11" s="258"/>
      <c r="I11" s="258"/>
      <c r="J11" s="258"/>
      <c r="K11" s="258"/>
      <c r="L11" s="258"/>
      <c r="M11" s="258"/>
      <c r="N11" s="258"/>
      <c r="O11" s="258"/>
      <c r="P11" s="258"/>
      <c r="Q11" s="258"/>
      <c r="R11" s="258"/>
      <c r="S11" s="258"/>
    </row>
    <row r="12" spans="1:19" s="74" customFormat="1" ht="27" customHeight="1">
      <c r="A12" s="256">
        <v>3</v>
      </c>
      <c r="B12" s="257" t="s">
        <v>336</v>
      </c>
      <c r="C12" s="258"/>
      <c r="D12" s="258"/>
      <c r="E12" s="258"/>
      <c r="F12" s="258"/>
      <c r="G12" s="258"/>
      <c r="H12" s="258"/>
      <c r="I12" s="258"/>
      <c r="J12" s="258"/>
      <c r="K12" s="258"/>
      <c r="L12" s="258"/>
      <c r="M12" s="258"/>
      <c r="N12" s="258"/>
      <c r="O12" s="258"/>
      <c r="P12" s="258"/>
      <c r="Q12" s="258"/>
      <c r="R12" s="258"/>
      <c r="S12" s="258"/>
    </row>
    <row r="13" spans="1:19" s="74" customFormat="1" ht="27" customHeight="1">
      <c r="A13" s="284" t="s">
        <v>10</v>
      </c>
      <c r="B13" s="285" t="s">
        <v>337</v>
      </c>
      <c r="C13" s="258"/>
      <c r="D13" s="258"/>
      <c r="E13" s="258"/>
      <c r="F13" s="258"/>
      <c r="G13" s="258"/>
      <c r="H13" s="258"/>
      <c r="I13" s="258"/>
      <c r="J13" s="258"/>
      <c r="K13" s="258"/>
      <c r="L13" s="258"/>
      <c r="M13" s="258"/>
      <c r="N13" s="258"/>
      <c r="O13" s="258"/>
      <c r="P13" s="258"/>
      <c r="Q13" s="258"/>
      <c r="R13" s="258"/>
      <c r="S13" s="258"/>
    </row>
    <row r="14" spans="1:19" s="74" customFormat="1" ht="27" customHeight="1">
      <c r="A14" s="14">
        <v>1</v>
      </c>
      <c r="B14" s="257" t="s">
        <v>338</v>
      </c>
      <c r="C14" s="258"/>
      <c r="D14" s="258"/>
      <c r="E14" s="258"/>
      <c r="F14" s="258"/>
      <c r="G14" s="258"/>
      <c r="H14" s="258"/>
      <c r="I14" s="258"/>
      <c r="J14" s="258"/>
      <c r="K14" s="258"/>
      <c r="L14" s="258"/>
      <c r="M14" s="258"/>
      <c r="N14" s="258"/>
      <c r="O14" s="258"/>
      <c r="P14" s="258"/>
      <c r="Q14" s="258"/>
      <c r="R14" s="258"/>
      <c r="S14" s="258"/>
    </row>
    <row r="15" spans="1:19" s="74" customFormat="1" ht="27" customHeight="1">
      <c r="A15" s="14">
        <f>A14+1</f>
        <v>2</v>
      </c>
      <c r="B15" s="257" t="s">
        <v>339</v>
      </c>
      <c r="C15" s="258"/>
      <c r="D15" s="258"/>
      <c r="E15" s="258"/>
      <c r="F15" s="258"/>
      <c r="G15" s="258"/>
      <c r="H15" s="258"/>
      <c r="I15" s="258"/>
      <c r="J15" s="258"/>
      <c r="K15" s="258"/>
      <c r="L15" s="258"/>
      <c r="M15" s="258"/>
      <c r="N15" s="258"/>
      <c r="O15" s="258"/>
      <c r="P15" s="258"/>
      <c r="Q15" s="258"/>
      <c r="R15" s="258"/>
      <c r="S15" s="258"/>
    </row>
    <row r="16" spans="1:19" s="74" customFormat="1" ht="27" customHeight="1">
      <c r="A16" s="14">
        <f>A15+1</f>
        <v>3</v>
      </c>
      <c r="B16" s="257" t="s">
        <v>340</v>
      </c>
      <c r="C16" s="258"/>
      <c r="D16" s="258"/>
      <c r="E16" s="258"/>
      <c r="F16" s="258"/>
      <c r="G16" s="258"/>
      <c r="H16" s="258"/>
      <c r="I16" s="258"/>
      <c r="J16" s="258"/>
      <c r="K16" s="258"/>
      <c r="L16" s="258"/>
      <c r="M16" s="258"/>
      <c r="N16" s="258"/>
      <c r="O16" s="258"/>
      <c r="P16" s="258"/>
      <c r="Q16" s="258"/>
      <c r="R16" s="258"/>
      <c r="S16" s="258"/>
    </row>
    <row r="17" spans="1:19" s="74" customFormat="1" ht="27" customHeight="1">
      <c r="A17" s="14">
        <f>A16+1</f>
        <v>4</v>
      </c>
      <c r="B17" s="257" t="s">
        <v>341</v>
      </c>
      <c r="C17" s="258"/>
      <c r="D17" s="258"/>
      <c r="E17" s="258"/>
      <c r="F17" s="258"/>
      <c r="G17" s="258"/>
      <c r="H17" s="258"/>
      <c r="I17" s="258"/>
      <c r="J17" s="258"/>
      <c r="K17" s="258"/>
      <c r="L17" s="258"/>
      <c r="M17" s="258"/>
      <c r="N17" s="258"/>
      <c r="O17" s="258"/>
      <c r="P17" s="258"/>
      <c r="Q17" s="258"/>
      <c r="R17" s="258"/>
      <c r="S17" s="258"/>
    </row>
    <row r="18" spans="1:19" s="74" customFormat="1" ht="27" customHeight="1">
      <c r="A18" s="266" t="s">
        <v>245</v>
      </c>
      <c r="B18" s="286" t="s">
        <v>245</v>
      </c>
      <c r="C18" s="261"/>
      <c r="D18" s="261"/>
      <c r="E18" s="261"/>
      <c r="F18" s="261"/>
      <c r="G18" s="261"/>
      <c r="H18" s="261"/>
      <c r="I18" s="261"/>
      <c r="J18" s="261"/>
      <c r="K18" s="261"/>
      <c r="L18" s="261"/>
      <c r="M18" s="261"/>
      <c r="N18" s="261"/>
      <c r="O18" s="261"/>
      <c r="P18" s="261"/>
      <c r="Q18" s="261"/>
      <c r="R18" s="261"/>
      <c r="S18" s="261"/>
    </row>
    <row r="19" spans="1:19" ht="19.5" customHeight="1">
      <c r="A19" s="7"/>
      <c r="B19" s="26"/>
      <c r="C19" s="74"/>
      <c r="D19" s="74"/>
      <c r="E19" s="74"/>
      <c r="F19" s="74"/>
      <c r="G19" s="74"/>
      <c r="H19" s="74"/>
      <c r="I19" s="74"/>
      <c r="J19" s="74"/>
      <c r="K19" s="74"/>
      <c r="L19" s="74"/>
      <c r="M19" s="74"/>
      <c r="N19" s="74"/>
      <c r="O19" s="74"/>
      <c r="P19" s="74"/>
      <c r="Q19" s="74"/>
      <c r="R19" s="74"/>
      <c r="S19" s="74"/>
    </row>
    <row r="20" spans="1:19" ht="18.75">
      <c r="A20" s="7"/>
      <c r="B20" s="7"/>
      <c r="C20" s="74"/>
      <c r="D20" s="74"/>
      <c r="E20" s="74"/>
      <c r="F20" s="74"/>
      <c r="G20" s="74"/>
      <c r="H20" s="74"/>
      <c r="I20" s="74"/>
      <c r="J20" s="74"/>
      <c r="K20" s="74"/>
      <c r="L20" s="74"/>
      <c r="M20" s="74"/>
      <c r="N20" s="74"/>
      <c r="O20" s="74"/>
      <c r="P20" s="74"/>
      <c r="Q20" s="74"/>
      <c r="R20" s="74"/>
      <c r="S20" s="74"/>
    </row>
    <row r="21" spans="1:19" ht="18.75">
      <c r="A21" s="74"/>
      <c r="B21" s="74"/>
      <c r="C21" s="74"/>
      <c r="D21" s="74"/>
      <c r="E21" s="74"/>
      <c r="F21" s="74"/>
      <c r="G21" s="74"/>
      <c r="H21" s="74"/>
      <c r="I21" s="74"/>
      <c r="J21" s="74"/>
      <c r="K21" s="74"/>
      <c r="L21" s="74"/>
      <c r="M21" s="74"/>
      <c r="N21" s="74"/>
      <c r="O21" s="74"/>
      <c r="P21" s="74"/>
      <c r="Q21" s="74"/>
      <c r="R21" s="74"/>
      <c r="S21" s="74"/>
    </row>
    <row r="22" spans="1:19" ht="18.75">
      <c r="A22" s="74"/>
      <c r="B22" s="74"/>
      <c r="C22" s="74"/>
      <c r="D22" s="74"/>
      <c r="E22" s="74"/>
      <c r="F22" s="74"/>
      <c r="G22" s="74"/>
      <c r="H22" s="74"/>
      <c r="I22" s="74"/>
      <c r="J22" s="74"/>
      <c r="K22" s="74"/>
      <c r="L22" s="74"/>
      <c r="M22" s="74"/>
      <c r="N22" s="74"/>
      <c r="O22" s="74"/>
      <c r="P22" s="74"/>
      <c r="Q22" s="74"/>
      <c r="R22" s="74"/>
      <c r="S22" s="74"/>
    </row>
    <row r="23" spans="1:19" ht="18.75">
      <c r="A23" s="74"/>
      <c r="B23" s="74"/>
      <c r="C23" s="74"/>
      <c r="D23" s="74"/>
      <c r="E23" s="74"/>
      <c r="F23" s="74"/>
      <c r="G23" s="74"/>
      <c r="H23" s="74"/>
      <c r="I23" s="74"/>
      <c r="J23" s="74"/>
      <c r="K23" s="74"/>
      <c r="L23" s="74"/>
      <c r="M23" s="74"/>
      <c r="N23" s="74"/>
      <c r="O23" s="74"/>
      <c r="P23" s="74"/>
      <c r="Q23" s="74"/>
      <c r="R23" s="74"/>
      <c r="S23" s="74"/>
    </row>
    <row r="24" spans="1:19" ht="18.75">
      <c r="A24" s="74"/>
      <c r="B24" s="74"/>
      <c r="C24" s="74"/>
      <c r="D24" s="74"/>
      <c r="E24" s="74"/>
      <c r="F24" s="74"/>
      <c r="G24" s="74"/>
      <c r="H24" s="74"/>
      <c r="I24" s="74"/>
      <c r="J24" s="74"/>
      <c r="K24" s="74"/>
      <c r="L24" s="74"/>
      <c r="M24" s="74"/>
      <c r="N24" s="74"/>
      <c r="O24" s="74"/>
      <c r="P24" s="74"/>
      <c r="Q24" s="74"/>
      <c r="R24" s="74"/>
      <c r="S24" s="74"/>
    </row>
    <row r="25" spans="1:19" ht="18.75">
      <c r="A25" s="74"/>
      <c r="B25" s="74"/>
      <c r="C25" s="74"/>
      <c r="D25" s="74"/>
      <c r="E25" s="74"/>
      <c r="F25" s="74"/>
      <c r="G25" s="74"/>
      <c r="H25" s="74"/>
      <c r="I25" s="74"/>
      <c r="J25" s="74"/>
      <c r="K25" s="74"/>
      <c r="L25" s="74"/>
      <c r="M25" s="74"/>
      <c r="N25" s="74"/>
      <c r="O25" s="74"/>
      <c r="P25" s="74"/>
      <c r="Q25" s="74"/>
      <c r="R25" s="74"/>
      <c r="S25" s="74"/>
    </row>
    <row r="26" spans="1:19" ht="18.75">
      <c r="A26" s="74"/>
      <c r="B26" s="74"/>
      <c r="C26" s="74"/>
      <c r="D26" s="74"/>
      <c r="E26" s="74"/>
      <c r="F26" s="74"/>
      <c r="G26" s="74"/>
      <c r="H26" s="74"/>
      <c r="I26" s="74"/>
      <c r="J26" s="74"/>
      <c r="K26" s="74"/>
      <c r="L26" s="74"/>
      <c r="M26" s="74"/>
      <c r="N26" s="74"/>
      <c r="O26" s="74"/>
      <c r="P26" s="74"/>
      <c r="Q26" s="74"/>
      <c r="R26" s="74"/>
      <c r="S26" s="74"/>
    </row>
    <row r="27" spans="1:19" ht="18.75">
      <c r="A27" s="74"/>
      <c r="B27" s="74"/>
      <c r="C27" s="74"/>
      <c r="D27" s="74"/>
      <c r="E27" s="74"/>
      <c r="F27" s="74"/>
      <c r="G27" s="74"/>
      <c r="H27" s="74"/>
      <c r="I27" s="74"/>
      <c r="J27" s="74"/>
      <c r="K27" s="74"/>
      <c r="L27" s="74"/>
      <c r="M27" s="74"/>
      <c r="N27" s="74"/>
      <c r="O27" s="74"/>
      <c r="P27" s="74"/>
      <c r="Q27" s="74"/>
      <c r="R27" s="74"/>
      <c r="S27" s="74"/>
    </row>
    <row r="28" spans="1:19" ht="18.75">
      <c r="A28" s="74"/>
      <c r="B28" s="74"/>
      <c r="C28" s="74"/>
      <c r="D28" s="74"/>
      <c r="E28" s="74"/>
      <c r="F28" s="74"/>
      <c r="G28" s="74"/>
      <c r="H28" s="74"/>
      <c r="I28" s="74"/>
      <c r="J28" s="74"/>
      <c r="K28" s="74"/>
      <c r="L28" s="74"/>
      <c r="M28" s="74"/>
      <c r="N28" s="74"/>
      <c r="O28" s="74"/>
      <c r="P28" s="74"/>
      <c r="Q28" s="74"/>
      <c r="R28" s="74"/>
      <c r="S28" s="74"/>
    </row>
    <row r="29" spans="1:19" ht="22.5" customHeight="1">
      <c r="A29" s="74"/>
      <c r="B29" s="74"/>
      <c r="C29" s="74"/>
      <c r="D29" s="74"/>
      <c r="E29" s="74"/>
      <c r="F29" s="74"/>
      <c r="G29" s="74"/>
      <c r="H29" s="74"/>
      <c r="I29" s="74"/>
      <c r="J29" s="74"/>
      <c r="K29" s="74"/>
      <c r="L29" s="74"/>
      <c r="M29" s="74"/>
      <c r="N29" s="74"/>
      <c r="O29" s="74"/>
      <c r="P29" s="74"/>
      <c r="Q29" s="74"/>
      <c r="R29" s="74"/>
      <c r="S29" s="74"/>
    </row>
    <row r="30" spans="1:19" ht="18.75">
      <c r="A30" s="74"/>
      <c r="B30" s="74"/>
      <c r="C30" s="74"/>
      <c r="D30" s="74"/>
      <c r="E30" s="74"/>
      <c r="F30" s="74"/>
      <c r="G30" s="74"/>
      <c r="H30" s="74"/>
      <c r="I30" s="74"/>
      <c r="J30" s="74"/>
      <c r="K30" s="74"/>
      <c r="L30" s="74"/>
      <c r="M30" s="74"/>
      <c r="N30" s="74"/>
      <c r="O30" s="74"/>
      <c r="P30" s="74"/>
      <c r="Q30" s="74"/>
      <c r="R30" s="74"/>
      <c r="S30" s="74"/>
    </row>
    <row r="31" spans="1:19" ht="18.75">
      <c r="A31" s="74"/>
      <c r="B31" s="74"/>
      <c r="C31" s="74"/>
      <c r="D31" s="74"/>
      <c r="E31" s="74"/>
      <c r="F31" s="74"/>
      <c r="G31" s="74"/>
      <c r="H31" s="74"/>
      <c r="I31" s="74"/>
      <c r="J31" s="74"/>
      <c r="K31" s="74"/>
      <c r="L31" s="74"/>
      <c r="M31" s="74"/>
      <c r="N31" s="74"/>
      <c r="O31" s="74"/>
      <c r="P31" s="74"/>
      <c r="Q31" s="74"/>
      <c r="R31" s="74"/>
      <c r="S31" s="74"/>
    </row>
    <row r="32" spans="1:19" ht="18.75">
      <c r="A32" s="74"/>
      <c r="B32" s="74"/>
      <c r="C32" s="74"/>
      <c r="D32" s="74"/>
      <c r="E32" s="74"/>
      <c r="F32" s="74"/>
      <c r="G32" s="74"/>
      <c r="H32" s="74"/>
      <c r="I32" s="74"/>
      <c r="J32" s="74"/>
      <c r="K32" s="74"/>
      <c r="L32" s="74"/>
      <c r="M32" s="74"/>
      <c r="N32" s="74"/>
      <c r="O32" s="74"/>
      <c r="P32" s="74"/>
      <c r="Q32" s="74"/>
      <c r="R32" s="74"/>
      <c r="S32" s="74"/>
    </row>
    <row r="33" spans="1:19" ht="18.75">
      <c r="A33" s="74"/>
      <c r="B33" s="74"/>
      <c r="C33" s="74"/>
      <c r="D33" s="74"/>
      <c r="E33" s="74"/>
      <c r="F33" s="74"/>
      <c r="G33" s="74"/>
      <c r="H33" s="74"/>
      <c r="I33" s="74"/>
      <c r="J33" s="74"/>
      <c r="K33" s="74"/>
      <c r="L33" s="74"/>
      <c r="M33" s="74"/>
      <c r="N33" s="74"/>
      <c r="O33" s="74"/>
      <c r="P33" s="74"/>
      <c r="Q33" s="74"/>
      <c r="R33" s="74"/>
      <c r="S33" s="74"/>
    </row>
  </sheetData>
  <mergeCells count="16">
    <mergeCell ref="F6:F7"/>
    <mergeCell ref="G6:I6"/>
    <mergeCell ref="J6:L6"/>
    <mergeCell ref="M6:M7"/>
    <mergeCell ref="N6:P6"/>
    <mergeCell ref="Q6:S6"/>
    <mergeCell ref="A3:S3"/>
    <mergeCell ref="M4:S4"/>
    <mergeCell ref="A5:A7"/>
    <mergeCell ref="B5:B7"/>
    <mergeCell ref="C5:C7"/>
    <mergeCell ref="D5:E5"/>
    <mergeCell ref="F5:L5"/>
    <mergeCell ref="M5:S5"/>
    <mergeCell ref="D6:D7"/>
    <mergeCell ref="E6: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V325"/>
  <sheetViews>
    <sheetView tabSelected="1" topLeftCell="A4" workbookViewId="0">
      <selection activeCell="E12" sqref="E12"/>
    </sheetView>
  </sheetViews>
  <sheetFormatPr defaultColWidth="12.85546875" defaultRowHeight="15.75"/>
  <cols>
    <col min="1" max="1" width="8.28515625" style="214" customWidth="1"/>
    <col min="2" max="2" width="36.5703125" style="214" customWidth="1"/>
    <col min="3" max="5" width="10.7109375" style="214" customWidth="1"/>
    <col min="6" max="6" width="13.7109375" style="214" customWidth="1"/>
    <col min="7" max="22" width="12.7109375" style="214" customWidth="1"/>
    <col min="23" max="16384" width="12.85546875" style="214"/>
  </cols>
  <sheetData>
    <row r="1" spans="1:22" ht="21" customHeight="1">
      <c r="A1" s="75" t="s">
        <v>45</v>
      </c>
      <c r="B1" s="75"/>
      <c r="C1" s="239"/>
      <c r="D1" s="239"/>
      <c r="E1" s="239"/>
      <c r="F1" s="239"/>
      <c r="G1" s="239"/>
      <c r="H1" s="75"/>
      <c r="V1" s="27" t="s">
        <v>342</v>
      </c>
    </row>
    <row r="2" spans="1:22" ht="21" customHeight="1">
      <c r="A2" s="287" t="s">
        <v>343</v>
      </c>
      <c r="B2" s="287"/>
      <c r="C2" s="287"/>
      <c r="D2" s="287"/>
      <c r="E2" s="287"/>
      <c r="F2" s="287"/>
      <c r="G2" s="287"/>
      <c r="H2" s="287"/>
      <c r="I2" s="287"/>
      <c r="J2" s="287"/>
      <c r="K2" s="287"/>
      <c r="L2" s="287"/>
      <c r="M2" s="287"/>
      <c r="N2" s="287"/>
      <c r="O2" s="287"/>
      <c r="P2" s="287"/>
      <c r="Q2" s="287"/>
      <c r="R2" s="287"/>
      <c r="S2" s="287"/>
      <c r="T2" s="287"/>
      <c r="U2" s="287"/>
      <c r="V2" s="287"/>
    </row>
    <row r="3" spans="1:22" ht="21.75" customHeight="1">
      <c r="A3" s="288"/>
      <c r="B3" s="289"/>
      <c r="C3" s="239"/>
      <c r="D3" s="239"/>
      <c r="E3" s="239"/>
      <c r="F3" s="239"/>
      <c r="G3" s="239"/>
      <c r="H3" s="239"/>
      <c r="I3" s="32"/>
      <c r="V3" s="32" t="s">
        <v>0</v>
      </c>
    </row>
    <row r="4" spans="1:22" s="295" customFormat="1" ht="27" customHeight="1">
      <c r="A4" s="290" t="s">
        <v>1</v>
      </c>
      <c r="B4" s="291" t="s">
        <v>344</v>
      </c>
      <c r="C4" s="291" t="s">
        <v>345</v>
      </c>
      <c r="D4" s="291" t="s">
        <v>346</v>
      </c>
      <c r="E4" s="291" t="s">
        <v>347</v>
      </c>
      <c r="F4" s="291" t="s">
        <v>348</v>
      </c>
      <c r="G4" s="291"/>
      <c r="H4" s="291"/>
      <c r="I4" s="291"/>
      <c r="J4" s="291"/>
      <c r="K4" s="292" t="s">
        <v>349</v>
      </c>
      <c r="L4" s="293"/>
      <c r="M4" s="293"/>
      <c r="N4" s="294"/>
      <c r="O4" s="292" t="s">
        <v>350</v>
      </c>
      <c r="P4" s="293"/>
      <c r="Q4" s="293"/>
      <c r="R4" s="294"/>
      <c r="S4" s="292" t="s">
        <v>351</v>
      </c>
      <c r="T4" s="293"/>
      <c r="U4" s="293"/>
      <c r="V4" s="294"/>
    </row>
    <row r="5" spans="1:22" s="295" customFormat="1" ht="27" customHeight="1">
      <c r="A5" s="290"/>
      <c r="B5" s="291"/>
      <c r="C5" s="291"/>
      <c r="D5" s="291"/>
      <c r="E5" s="291"/>
      <c r="F5" s="291" t="s">
        <v>352</v>
      </c>
      <c r="G5" s="291" t="s">
        <v>353</v>
      </c>
      <c r="H5" s="291"/>
      <c r="I5" s="291"/>
      <c r="J5" s="291"/>
      <c r="K5" s="296"/>
      <c r="L5" s="297"/>
      <c r="M5" s="297"/>
      <c r="N5" s="298"/>
      <c r="O5" s="296"/>
      <c r="P5" s="297"/>
      <c r="Q5" s="297"/>
      <c r="R5" s="298"/>
      <c r="S5" s="296"/>
      <c r="T5" s="297"/>
      <c r="U5" s="297"/>
      <c r="V5" s="298"/>
    </row>
    <row r="6" spans="1:22" s="295" customFormat="1" ht="27" customHeight="1">
      <c r="A6" s="290"/>
      <c r="B6" s="291"/>
      <c r="C6" s="291"/>
      <c r="D6" s="291"/>
      <c r="E6" s="291"/>
      <c r="F6" s="291"/>
      <c r="G6" s="299" t="s">
        <v>354</v>
      </c>
      <c r="H6" s="300" t="s">
        <v>355</v>
      </c>
      <c r="I6" s="301"/>
      <c r="J6" s="302"/>
      <c r="K6" s="299" t="s">
        <v>304</v>
      </c>
      <c r="L6" s="300" t="s">
        <v>355</v>
      </c>
      <c r="M6" s="301"/>
      <c r="N6" s="302"/>
      <c r="O6" s="299" t="s">
        <v>304</v>
      </c>
      <c r="P6" s="300" t="s">
        <v>355</v>
      </c>
      <c r="Q6" s="301"/>
      <c r="R6" s="302"/>
      <c r="S6" s="299" t="s">
        <v>304</v>
      </c>
      <c r="T6" s="300" t="s">
        <v>355</v>
      </c>
      <c r="U6" s="301"/>
      <c r="V6" s="302"/>
    </row>
    <row r="7" spans="1:22" s="295" customFormat="1" ht="31.5">
      <c r="A7" s="290"/>
      <c r="B7" s="291"/>
      <c r="C7" s="291"/>
      <c r="D7" s="291"/>
      <c r="E7" s="291"/>
      <c r="F7" s="291"/>
      <c r="G7" s="303"/>
      <c r="H7" s="304" t="s">
        <v>356</v>
      </c>
      <c r="I7" s="304" t="s">
        <v>357</v>
      </c>
      <c r="J7" s="304" t="s">
        <v>358</v>
      </c>
      <c r="K7" s="303"/>
      <c r="L7" s="304" t="s">
        <v>356</v>
      </c>
      <c r="M7" s="304" t="s">
        <v>357</v>
      </c>
      <c r="N7" s="304" t="s">
        <v>358</v>
      </c>
      <c r="O7" s="303"/>
      <c r="P7" s="304" t="s">
        <v>356</v>
      </c>
      <c r="Q7" s="304" t="s">
        <v>357</v>
      </c>
      <c r="R7" s="304" t="s">
        <v>358</v>
      </c>
      <c r="S7" s="303"/>
      <c r="T7" s="304" t="s">
        <v>356</v>
      </c>
      <c r="U7" s="304" t="s">
        <v>357</v>
      </c>
      <c r="V7" s="304" t="s">
        <v>358</v>
      </c>
    </row>
    <row r="8" spans="1:22" s="310" customFormat="1" ht="24.95" customHeight="1">
      <c r="A8" s="305"/>
      <c r="B8" s="306" t="s">
        <v>304</v>
      </c>
      <c r="C8" s="307"/>
      <c r="D8" s="307"/>
      <c r="E8" s="307"/>
      <c r="F8" s="308"/>
      <c r="G8" s="309">
        <v>13266448.457118999</v>
      </c>
      <c r="H8" s="307"/>
      <c r="I8" s="307"/>
      <c r="J8" s="309">
        <v>5200109.2878238</v>
      </c>
      <c r="K8" s="309">
        <v>8738091.1349880006</v>
      </c>
      <c r="L8" s="307"/>
      <c r="M8" s="307"/>
      <c r="N8" s="309">
        <v>8738091.1349880006</v>
      </c>
      <c r="O8" s="309">
        <f>G8-K8</f>
        <v>4528357.3221309986</v>
      </c>
      <c r="P8" s="307"/>
      <c r="Q8" s="307"/>
      <c r="R8" s="307"/>
      <c r="S8" s="309">
        <v>1895350.432</v>
      </c>
      <c r="T8" s="307"/>
      <c r="U8" s="307"/>
      <c r="V8" s="309">
        <v>1895350.432</v>
      </c>
    </row>
    <row r="9" spans="1:22" s="316" customFormat="1" ht="31.5">
      <c r="A9" s="311" t="s">
        <v>3</v>
      </c>
      <c r="B9" s="312" t="s">
        <v>359</v>
      </c>
      <c r="C9" s="308"/>
      <c r="D9" s="313"/>
      <c r="E9" s="313"/>
      <c r="F9" s="308"/>
      <c r="G9" s="314">
        <v>13266448.457118999</v>
      </c>
      <c r="H9" s="315"/>
      <c r="I9" s="315"/>
      <c r="J9" s="314">
        <v>5200109.2878238</v>
      </c>
      <c r="K9" s="314">
        <v>8469202.1349880006</v>
      </c>
      <c r="L9" s="315"/>
      <c r="M9" s="315"/>
      <c r="N9" s="314">
        <v>8469202.1349880006</v>
      </c>
      <c r="O9" s="314">
        <f t="shared" ref="O9:O72" si="0">G9-K9</f>
        <v>4797246.3221309986</v>
      </c>
      <c r="P9" s="315"/>
      <c r="Q9" s="315"/>
      <c r="R9" s="315"/>
      <c r="S9" s="314">
        <v>1722350.432</v>
      </c>
      <c r="T9" s="315"/>
      <c r="U9" s="315"/>
      <c r="V9" s="314">
        <v>1722350.432</v>
      </c>
    </row>
    <row r="10" spans="1:22" s="316" customFormat="1" ht="47.25">
      <c r="A10" s="311" t="s">
        <v>6</v>
      </c>
      <c r="B10" s="317" t="s">
        <v>360</v>
      </c>
      <c r="C10" s="318"/>
      <c r="D10" s="313"/>
      <c r="E10" s="313"/>
      <c r="F10" s="319"/>
      <c r="G10" s="314">
        <v>20500</v>
      </c>
      <c r="H10" s="315"/>
      <c r="I10" s="315"/>
      <c r="J10" s="314">
        <v>20500</v>
      </c>
      <c r="K10" s="314">
        <v>927</v>
      </c>
      <c r="L10" s="315"/>
      <c r="M10" s="315"/>
      <c r="N10" s="314">
        <v>927</v>
      </c>
      <c r="O10" s="314">
        <f t="shared" si="0"/>
        <v>19573</v>
      </c>
      <c r="P10" s="315"/>
      <c r="Q10" s="315"/>
      <c r="R10" s="315"/>
      <c r="S10" s="314">
        <v>927</v>
      </c>
      <c r="T10" s="315"/>
      <c r="U10" s="315"/>
      <c r="V10" s="314">
        <v>927</v>
      </c>
    </row>
    <row r="11" spans="1:22" s="310" customFormat="1" ht="94.5">
      <c r="A11" s="320">
        <v>1</v>
      </c>
      <c r="B11" s="321" t="s">
        <v>361</v>
      </c>
      <c r="C11" s="322" t="s">
        <v>362</v>
      </c>
      <c r="D11" s="323"/>
      <c r="E11" s="323"/>
      <c r="F11" s="319" t="s">
        <v>363</v>
      </c>
      <c r="G11" s="324">
        <v>19537</v>
      </c>
      <c r="H11" s="323"/>
      <c r="I11" s="323"/>
      <c r="J11" s="324">
        <v>19537</v>
      </c>
      <c r="K11" s="324">
        <v>884</v>
      </c>
      <c r="L11" s="323"/>
      <c r="M11" s="323"/>
      <c r="N11" s="324">
        <v>884</v>
      </c>
      <c r="O11" s="324">
        <f t="shared" si="0"/>
        <v>18653</v>
      </c>
      <c r="P11" s="323"/>
      <c r="Q11" s="323"/>
      <c r="R11" s="323"/>
      <c r="S11" s="324">
        <v>884</v>
      </c>
      <c r="T11" s="323"/>
      <c r="U11" s="323"/>
      <c r="V11" s="324">
        <v>884</v>
      </c>
    </row>
    <row r="12" spans="1:22" s="310" customFormat="1" ht="31.5">
      <c r="A12" s="320">
        <v>2</v>
      </c>
      <c r="B12" s="325" t="s">
        <v>364</v>
      </c>
      <c r="C12" s="326" t="s">
        <v>365</v>
      </c>
      <c r="D12" s="323"/>
      <c r="E12" s="323"/>
      <c r="F12" s="319" t="s">
        <v>366</v>
      </c>
      <c r="G12" s="324">
        <v>963</v>
      </c>
      <c r="H12" s="323"/>
      <c r="I12" s="323"/>
      <c r="J12" s="324">
        <v>963</v>
      </c>
      <c r="K12" s="324">
        <v>43</v>
      </c>
      <c r="L12" s="323"/>
      <c r="M12" s="323"/>
      <c r="N12" s="324">
        <v>43</v>
      </c>
      <c r="O12" s="324">
        <f t="shared" si="0"/>
        <v>920</v>
      </c>
      <c r="P12" s="323"/>
      <c r="Q12" s="323"/>
      <c r="R12" s="323"/>
      <c r="S12" s="324">
        <v>43</v>
      </c>
      <c r="T12" s="323"/>
      <c r="U12" s="323"/>
      <c r="V12" s="324">
        <v>43</v>
      </c>
    </row>
    <row r="13" spans="1:22" s="310" customFormat="1" ht="47.25">
      <c r="A13" s="311" t="s">
        <v>10</v>
      </c>
      <c r="B13" s="317" t="s">
        <v>367</v>
      </c>
      <c r="C13" s="318"/>
      <c r="D13" s="323"/>
      <c r="E13" s="323"/>
      <c r="F13" s="319"/>
      <c r="G13" s="324">
        <v>2824262</v>
      </c>
      <c r="H13" s="323"/>
      <c r="I13" s="323"/>
      <c r="J13" s="324">
        <v>2186587</v>
      </c>
      <c r="K13" s="324">
        <v>1111109</v>
      </c>
      <c r="L13" s="323"/>
      <c r="M13" s="323"/>
      <c r="N13" s="324">
        <v>1111109</v>
      </c>
      <c r="O13" s="324">
        <f t="shared" si="0"/>
        <v>1713153</v>
      </c>
      <c r="P13" s="323"/>
      <c r="Q13" s="323"/>
      <c r="R13" s="323"/>
      <c r="S13" s="324">
        <v>576588</v>
      </c>
      <c r="T13" s="323"/>
      <c r="U13" s="323"/>
      <c r="V13" s="324">
        <v>576588</v>
      </c>
    </row>
    <row r="14" spans="1:22" s="310" customFormat="1" ht="31.5">
      <c r="A14" s="327">
        <v>-1</v>
      </c>
      <c r="B14" s="328" t="s">
        <v>368</v>
      </c>
      <c r="C14" s="329"/>
      <c r="D14" s="323"/>
      <c r="E14" s="323"/>
      <c r="F14" s="319"/>
      <c r="G14" s="324"/>
      <c r="H14" s="323"/>
      <c r="I14" s="323"/>
      <c r="J14" s="324"/>
      <c r="K14" s="324"/>
      <c r="L14" s="323"/>
      <c r="M14" s="323"/>
      <c r="N14" s="324"/>
      <c r="O14" s="324">
        <f t="shared" si="0"/>
        <v>0</v>
      </c>
      <c r="P14" s="323"/>
      <c r="Q14" s="323"/>
      <c r="R14" s="323"/>
      <c r="S14" s="324"/>
      <c r="T14" s="323"/>
      <c r="U14" s="323"/>
      <c r="V14" s="324"/>
    </row>
    <row r="15" spans="1:22" s="316" customFormat="1" ht="31.5">
      <c r="A15" s="320">
        <v>1</v>
      </c>
      <c r="B15" s="330" t="s">
        <v>369</v>
      </c>
      <c r="C15" s="331" t="s">
        <v>365</v>
      </c>
      <c r="D15" s="313"/>
      <c r="E15" s="313"/>
      <c r="F15" s="332" t="s">
        <v>370</v>
      </c>
      <c r="G15" s="314">
        <v>36000</v>
      </c>
      <c r="H15" s="315"/>
      <c r="I15" s="315"/>
      <c r="J15" s="314">
        <v>36000</v>
      </c>
      <c r="K15" s="314">
        <v>6000</v>
      </c>
      <c r="L15" s="315"/>
      <c r="M15" s="315"/>
      <c r="N15" s="314">
        <v>6000</v>
      </c>
      <c r="O15" s="314">
        <f t="shared" si="0"/>
        <v>30000</v>
      </c>
      <c r="P15" s="315"/>
      <c r="Q15" s="315"/>
      <c r="R15" s="315"/>
      <c r="S15" s="314">
        <v>6000</v>
      </c>
      <c r="T15" s="315"/>
      <c r="U15" s="315"/>
      <c r="V15" s="314">
        <v>6000</v>
      </c>
    </row>
    <row r="16" spans="1:22" s="310" customFormat="1" ht="31.5">
      <c r="A16" s="320">
        <v>2</v>
      </c>
      <c r="B16" s="333" t="s">
        <v>371</v>
      </c>
      <c r="C16" s="319" t="s">
        <v>365</v>
      </c>
      <c r="D16" s="323"/>
      <c r="E16" s="323"/>
      <c r="F16" s="319" t="s">
        <v>372</v>
      </c>
      <c r="G16" s="324">
        <v>220000</v>
      </c>
      <c r="H16" s="323"/>
      <c r="I16" s="323"/>
      <c r="J16" s="324">
        <v>220000</v>
      </c>
      <c r="K16" s="324">
        <v>65754</v>
      </c>
      <c r="L16" s="323"/>
      <c r="M16" s="323"/>
      <c r="N16" s="324">
        <v>65754</v>
      </c>
      <c r="O16" s="324">
        <f t="shared" si="0"/>
        <v>154246</v>
      </c>
      <c r="P16" s="323"/>
      <c r="Q16" s="323"/>
      <c r="R16" s="323"/>
      <c r="S16" s="324">
        <v>65754</v>
      </c>
      <c r="T16" s="323"/>
      <c r="U16" s="323"/>
      <c r="V16" s="324">
        <v>65754</v>
      </c>
    </row>
    <row r="17" spans="1:22" s="316" customFormat="1" ht="31.5">
      <c r="A17" s="320">
        <v>3</v>
      </c>
      <c r="B17" s="330" t="s">
        <v>373</v>
      </c>
      <c r="C17" s="334" t="s">
        <v>312</v>
      </c>
      <c r="D17" s="313"/>
      <c r="E17" s="313"/>
      <c r="F17" s="335" t="s">
        <v>374</v>
      </c>
      <c r="G17" s="314">
        <v>50000</v>
      </c>
      <c r="H17" s="315"/>
      <c r="I17" s="315"/>
      <c r="J17" s="314">
        <v>50000</v>
      </c>
      <c r="K17" s="314">
        <v>8716</v>
      </c>
      <c r="L17" s="315"/>
      <c r="M17" s="315"/>
      <c r="N17" s="314">
        <v>8716</v>
      </c>
      <c r="O17" s="314">
        <f t="shared" si="0"/>
        <v>41284</v>
      </c>
      <c r="P17" s="315"/>
      <c r="Q17" s="315"/>
      <c r="R17" s="315"/>
      <c r="S17" s="314">
        <v>8716</v>
      </c>
      <c r="T17" s="315"/>
      <c r="U17" s="315"/>
      <c r="V17" s="314">
        <v>8716</v>
      </c>
    </row>
    <row r="18" spans="1:22" s="316" customFormat="1" ht="31.5">
      <c r="A18" s="320">
        <v>4</v>
      </c>
      <c r="B18" s="336" t="s">
        <v>375</v>
      </c>
      <c r="C18" s="334" t="s">
        <v>313</v>
      </c>
      <c r="D18" s="313"/>
      <c r="E18" s="313"/>
      <c r="F18" s="337" t="s">
        <v>376</v>
      </c>
      <c r="G18" s="314">
        <v>10000</v>
      </c>
      <c r="H18" s="315"/>
      <c r="I18" s="315"/>
      <c r="J18" s="314">
        <v>10000</v>
      </c>
      <c r="K18" s="314">
        <v>506</v>
      </c>
      <c r="L18" s="315"/>
      <c r="M18" s="315"/>
      <c r="N18" s="314">
        <v>506</v>
      </c>
      <c r="O18" s="314">
        <f t="shared" si="0"/>
        <v>9494</v>
      </c>
      <c r="P18" s="315"/>
      <c r="Q18" s="315"/>
      <c r="R18" s="315"/>
      <c r="S18" s="314">
        <v>506</v>
      </c>
      <c r="T18" s="315"/>
      <c r="U18" s="315"/>
      <c r="V18" s="314">
        <v>506</v>
      </c>
    </row>
    <row r="19" spans="1:22" s="310" customFormat="1" ht="31.5">
      <c r="A19" s="320">
        <v>5</v>
      </c>
      <c r="B19" s="333" t="s">
        <v>377</v>
      </c>
      <c r="C19" s="319" t="s">
        <v>315</v>
      </c>
      <c r="D19" s="323"/>
      <c r="E19" s="323"/>
      <c r="F19" s="331" t="s">
        <v>378</v>
      </c>
      <c r="G19" s="324">
        <v>9500</v>
      </c>
      <c r="H19" s="323"/>
      <c r="I19" s="323"/>
      <c r="J19" s="324">
        <v>9500</v>
      </c>
      <c r="K19" s="324">
        <v>4500</v>
      </c>
      <c r="L19" s="323"/>
      <c r="M19" s="323"/>
      <c r="N19" s="324">
        <v>4500</v>
      </c>
      <c r="O19" s="324">
        <f t="shared" si="0"/>
        <v>5000</v>
      </c>
      <c r="P19" s="323"/>
      <c r="Q19" s="323"/>
      <c r="R19" s="323"/>
      <c r="S19" s="324">
        <v>4500</v>
      </c>
      <c r="T19" s="323"/>
      <c r="U19" s="323"/>
      <c r="V19" s="324">
        <v>4500</v>
      </c>
    </row>
    <row r="20" spans="1:22" s="316" customFormat="1" ht="31.5">
      <c r="A20" s="320">
        <v>6</v>
      </c>
      <c r="B20" s="336" t="s">
        <v>379</v>
      </c>
      <c r="C20" s="338" t="s">
        <v>365</v>
      </c>
      <c r="D20" s="313"/>
      <c r="E20" s="313"/>
      <c r="F20" s="335" t="s">
        <v>380</v>
      </c>
      <c r="G20" s="314">
        <v>59800</v>
      </c>
      <c r="H20" s="315"/>
      <c r="I20" s="315"/>
      <c r="J20" s="314">
        <v>45000</v>
      </c>
      <c r="K20" s="314">
        <v>25800</v>
      </c>
      <c r="L20" s="315"/>
      <c r="M20" s="315"/>
      <c r="N20" s="314">
        <v>25800</v>
      </c>
      <c r="O20" s="314">
        <f t="shared" si="0"/>
        <v>34000</v>
      </c>
      <c r="P20" s="315"/>
      <c r="Q20" s="315"/>
      <c r="R20" s="315"/>
      <c r="S20" s="314">
        <v>24800</v>
      </c>
      <c r="T20" s="315"/>
      <c r="U20" s="315"/>
      <c r="V20" s="314">
        <v>24800</v>
      </c>
    </row>
    <row r="21" spans="1:22" s="316" customFormat="1" ht="31.5">
      <c r="A21" s="320">
        <v>7</v>
      </c>
      <c r="B21" s="336" t="s">
        <v>381</v>
      </c>
      <c r="C21" s="334" t="s">
        <v>365</v>
      </c>
      <c r="D21" s="313"/>
      <c r="E21" s="313"/>
      <c r="F21" s="319" t="s">
        <v>382</v>
      </c>
      <c r="G21" s="314">
        <v>14737</v>
      </c>
      <c r="H21" s="315"/>
      <c r="I21" s="315"/>
      <c r="J21" s="314">
        <v>14737</v>
      </c>
      <c r="K21" s="314">
        <v>33</v>
      </c>
      <c r="L21" s="315"/>
      <c r="M21" s="315"/>
      <c r="N21" s="314">
        <v>33</v>
      </c>
      <c r="O21" s="314">
        <f t="shared" si="0"/>
        <v>14704</v>
      </c>
      <c r="P21" s="315"/>
      <c r="Q21" s="315"/>
      <c r="R21" s="315"/>
      <c r="S21" s="314">
        <v>33</v>
      </c>
      <c r="T21" s="315"/>
      <c r="U21" s="315"/>
      <c r="V21" s="314">
        <v>33</v>
      </c>
    </row>
    <row r="22" spans="1:22" s="316" customFormat="1" ht="31.5">
      <c r="A22" s="320">
        <v>8</v>
      </c>
      <c r="B22" s="336" t="s">
        <v>383</v>
      </c>
      <c r="C22" s="334" t="s">
        <v>365</v>
      </c>
      <c r="D22" s="313"/>
      <c r="E22" s="313"/>
      <c r="F22" s="335" t="s">
        <v>384</v>
      </c>
      <c r="G22" s="314">
        <v>20000</v>
      </c>
      <c r="H22" s="315"/>
      <c r="I22" s="315"/>
      <c r="J22" s="314">
        <v>20000</v>
      </c>
      <c r="K22" s="314">
        <v>4000</v>
      </c>
      <c r="L22" s="315"/>
      <c r="M22" s="315"/>
      <c r="N22" s="314">
        <v>4000</v>
      </c>
      <c r="O22" s="314">
        <f t="shared" si="0"/>
        <v>16000</v>
      </c>
      <c r="P22" s="315"/>
      <c r="Q22" s="315"/>
      <c r="R22" s="315"/>
      <c r="S22" s="314">
        <v>4000</v>
      </c>
      <c r="T22" s="315"/>
      <c r="U22" s="315"/>
      <c r="V22" s="314">
        <v>4000</v>
      </c>
    </row>
    <row r="23" spans="1:22" s="316" customFormat="1" ht="31.5">
      <c r="A23" s="320">
        <v>9</v>
      </c>
      <c r="B23" s="89" t="s">
        <v>385</v>
      </c>
      <c r="C23" s="319" t="s">
        <v>314</v>
      </c>
      <c r="D23" s="313"/>
      <c r="E23" s="313"/>
      <c r="F23" s="335" t="s">
        <v>386</v>
      </c>
      <c r="G23" s="314">
        <v>7500</v>
      </c>
      <c r="H23" s="315"/>
      <c r="I23" s="315"/>
      <c r="J23" s="314">
        <v>7500</v>
      </c>
      <c r="K23" s="314">
        <v>1500</v>
      </c>
      <c r="L23" s="315"/>
      <c r="M23" s="315"/>
      <c r="N23" s="314">
        <v>1500</v>
      </c>
      <c r="O23" s="314">
        <f t="shared" si="0"/>
        <v>6000</v>
      </c>
      <c r="P23" s="315"/>
      <c r="Q23" s="315"/>
      <c r="R23" s="315"/>
      <c r="S23" s="314">
        <v>1000</v>
      </c>
      <c r="T23" s="315"/>
      <c r="U23" s="315"/>
      <c r="V23" s="314">
        <v>1000</v>
      </c>
    </row>
    <row r="24" spans="1:22" s="316" customFormat="1" ht="47.25">
      <c r="A24" s="320">
        <v>10</v>
      </c>
      <c r="B24" s="330" t="s">
        <v>387</v>
      </c>
      <c r="C24" s="339" t="s">
        <v>365</v>
      </c>
      <c r="D24" s="313"/>
      <c r="E24" s="313"/>
      <c r="F24" s="335" t="s">
        <v>388</v>
      </c>
      <c r="G24" s="314">
        <v>57500</v>
      </c>
      <c r="H24" s="315"/>
      <c r="I24" s="315"/>
      <c r="J24" s="314">
        <v>57500</v>
      </c>
      <c r="K24" s="314">
        <v>2750</v>
      </c>
      <c r="L24" s="315"/>
      <c r="M24" s="315"/>
      <c r="N24" s="314">
        <v>2750</v>
      </c>
      <c r="O24" s="314">
        <f t="shared" si="0"/>
        <v>54750</v>
      </c>
      <c r="P24" s="315"/>
      <c r="Q24" s="315"/>
      <c r="R24" s="315"/>
      <c r="S24" s="314">
        <v>2750</v>
      </c>
      <c r="T24" s="315"/>
      <c r="U24" s="315"/>
      <c r="V24" s="314">
        <v>2750</v>
      </c>
    </row>
    <row r="25" spans="1:22" s="316" customFormat="1" ht="31.5">
      <c r="A25" s="320">
        <v>11</v>
      </c>
      <c r="B25" s="330" t="s">
        <v>389</v>
      </c>
      <c r="C25" s="339" t="s">
        <v>315</v>
      </c>
      <c r="D25" s="313"/>
      <c r="E25" s="313"/>
      <c r="F25" s="335" t="s">
        <v>390</v>
      </c>
      <c r="G25" s="314">
        <v>2762</v>
      </c>
      <c r="H25" s="315"/>
      <c r="I25" s="315"/>
      <c r="J25" s="314">
        <v>2762</v>
      </c>
      <c r="K25" s="314">
        <v>282</v>
      </c>
      <c r="L25" s="315"/>
      <c r="M25" s="315"/>
      <c r="N25" s="314">
        <v>282</v>
      </c>
      <c r="O25" s="314">
        <f t="shared" si="0"/>
        <v>2480</v>
      </c>
      <c r="P25" s="315"/>
      <c r="Q25" s="315"/>
      <c r="R25" s="315"/>
      <c r="S25" s="314">
        <v>282</v>
      </c>
      <c r="T25" s="315"/>
      <c r="U25" s="315"/>
      <c r="V25" s="314">
        <v>282</v>
      </c>
    </row>
    <row r="26" spans="1:22" ht="47.25">
      <c r="A26" s="320">
        <v>12</v>
      </c>
      <c r="B26" s="340" t="s">
        <v>391</v>
      </c>
      <c r="C26" s="334" t="s">
        <v>362</v>
      </c>
      <c r="D26" s="341"/>
      <c r="E26" s="341"/>
      <c r="F26" s="342" t="s">
        <v>392</v>
      </c>
      <c r="G26" s="343">
        <v>15000</v>
      </c>
      <c r="H26" s="341"/>
      <c r="I26" s="341"/>
      <c r="J26" s="343">
        <v>2213</v>
      </c>
      <c r="K26" s="343">
        <v>1036</v>
      </c>
      <c r="L26" s="341"/>
      <c r="M26" s="341"/>
      <c r="N26" s="343">
        <v>1036</v>
      </c>
      <c r="O26" s="343">
        <f t="shared" si="0"/>
        <v>13964</v>
      </c>
      <c r="P26" s="341"/>
      <c r="Q26" s="341"/>
      <c r="R26" s="341"/>
      <c r="S26" s="343">
        <v>1036</v>
      </c>
      <c r="T26" s="341"/>
      <c r="U26" s="341"/>
      <c r="V26" s="343">
        <v>1036</v>
      </c>
    </row>
    <row r="27" spans="1:22" ht="31.5">
      <c r="A27" s="327">
        <v>-2</v>
      </c>
      <c r="B27" s="328" t="s">
        <v>393</v>
      </c>
      <c r="C27" s="329"/>
      <c r="D27" s="341"/>
      <c r="E27" s="341"/>
      <c r="F27" s="344"/>
      <c r="G27" s="343"/>
      <c r="H27" s="341"/>
      <c r="I27" s="341"/>
      <c r="J27" s="343"/>
      <c r="K27" s="343"/>
      <c r="L27" s="341"/>
      <c r="M27" s="341"/>
      <c r="N27" s="343"/>
      <c r="O27" s="343">
        <f t="shared" si="0"/>
        <v>0</v>
      </c>
      <c r="P27" s="341"/>
      <c r="Q27" s="341"/>
      <c r="R27" s="341"/>
      <c r="S27" s="343"/>
      <c r="T27" s="341"/>
      <c r="U27" s="341"/>
      <c r="V27" s="343"/>
    </row>
    <row r="28" spans="1:22" ht="47.25">
      <c r="A28" s="320">
        <v>1</v>
      </c>
      <c r="B28" s="345" t="s">
        <v>394</v>
      </c>
      <c r="C28" s="346" t="s">
        <v>316</v>
      </c>
      <c r="D28" s="341"/>
      <c r="E28" s="341"/>
      <c r="F28" s="319" t="s">
        <v>395</v>
      </c>
      <c r="G28" s="343">
        <v>200000</v>
      </c>
      <c r="H28" s="341"/>
      <c r="I28" s="341"/>
      <c r="J28" s="343">
        <v>200000</v>
      </c>
      <c r="K28" s="343">
        <v>102000</v>
      </c>
      <c r="L28" s="341"/>
      <c r="M28" s="341"/>
      <c r="N28" s="343">
        <v>102000</v>
      </c>
      <c r="O28" s="343">
        <f t="shared" si="0"/>
        <v>98000</v>
      </c>
      <c r="P28" s="341"/>
      <c r="Q28" s="341"/>
      <c r="R28" s="341"/>
      <c r="S28" s="343">
        <v>71063</v>
      </c>
      <c r="T28" s="341"/>
      <c r="U28" s="341"/>
      <c r="V28" s="343">
        <v>71063</v>
      </c>
    </row>
    <row r="29" spans="1:22" ht="31.5">
      <c r="A29" s="320">
        <v>2</v>
      </c>
      <c r="B29" s="333" t="s">
        <v>396</v>
      </c>
      <c r="C29" s="319" t="s">
        <v>365</v>
      </c>
      <c r="D29" s="341"/>
      <c r="E29" s="341"/>
      <c r="F29" s="319" t="s">
        <v>397</v>
      </c>
      <c r="G29" s="343">
        <v>590810</v>
      </c>
      <c r="H29" s="341"/>
      <c r="I29" s="341"/>
      <c r="J29" s="343">
        <v>590810</v>
      </c>
      <c r="K29" s="343">
        <v>290810</v>
      </c>
      <c r="L29" s="341"/>
      <c r="M29" s="341"/>
      <c r="N29" s="343">
        <v>290810</v>
      </c>
      <c r="O29" s="343">
        <f t="shared" si="0"/>
        <v>300000</v>
      </c>
      <c r="P29" s="341"/>
      <c r="Q29" s="341"/>
      <c r="R29" s="341"/>
      <c r="S29" s="343">
        <v>176522</v>
      </c>
      <c r="T29" s="341"/>
      <c r="U29" s="341"/>
      <c r="V29" s="343">
        <v>176522</v>
      </c>
    </row>
    <row r="30" spans="1:22" ht="47.25">
      <c r="A30" s="320">
        <v>3</v>
      </c>
      <c r="B30" s="336" t="s">
        <v>398</v>
      </c>
      <c r="C30" s="319" t="s">
        <v>365</v>
      </c>
      <c r="D30" s="341"/>
      <c r="E30" s="341"/>
      <c r="F30" s="331" t="s">
        <v>399</v>
      </c>
      <c r="G30" s="343">
        <v>30000</v>
      </c>
      <c r="H30" s="341"/>
      <c r="I30" s="341"/>
      <c r="J30" s="343">
        <v>30000</v>
      </c>
      <c r="K30" s="343">
        <v>5000</v>
      </c>
      <c r="L30" s="341"/>
      <c r="M30" s="341"/>
      <c r="N30" s="343">
        <v>5000</v>
      </c>
      <c r="O30" s="343">
        <f t="shared" si="0"/>
        <v>25000</v>
      </c>
      <c r="P30" s="341"/>
      <c r="Q30" s="341"/>
      <c r="R30" s="341"/>
      <c r="S30" s="343">
        <v>5000</v>
      </c>
      <c r="T30" s="341"/>
      <c r="U30" s="341"/>
      <c r="V30" s="343">
        <v>5000</v>
      </c>
    </row>
    <row r="31" spans="1:22" ht="63">
      <c r="A31" s="320">
        <v>4</v>
      </c>
      <c r="B31" s="336" t="s">
        <v>400</v>
      </c>
      <c r="C31" s="347" t="s">
        <v>365</v>
      </c>
      <c r="D31" s="341"/>
      <c r="E31" s="341"/>
      <c r="F31" s="348" t="s">
        <v>401</v>
      </c>
      <c r="G31" s="343">
        <v>21905</v>
      </c>
      <c r="H31" s="341"/>
      <c r="I31" s="341"/>
      <c r="J31" s="343">
        <v>21905</v>
      </c>
      <c r="K31" s="343">
        <v>2200</v>
      </c>
      <c r="L31" s="341"/>
      <c r="M31" s="341"/>
      <c r="N31" s="343">
        <v>2200</v>
      </c>
      <c r="O31" s="343">
        <f t="shared" si="0"/>
        <v>19705</v>
      </c>
      <c r="P31" s="341"/>
      <c r="Q31" s="341"/>
      <c r="R31" s="341"/>
      <c r="S31" s="343">
        <v>2200</v>
      </c>
      <c r="T31" s="341"/>
      <c r="U31" s="341"/>
      <c r="V31" s="343">
        <v>2200</v>
      </c>
    </row>
    <row r="32" spans="1:22" ht="31.5">
      <c r="A32" s="320">
        <v>5</v>
      </c>
      <c r="B32" s="340" t="s">
        <v>402</v>
      </c>
      <c r="C32" s="347" t="s">
        <v>365</v>
      </c>
      <c r="D32" s="341"/>
      <c r="E32" s="341"/>
      <c r="F32" s="348" t="s">
        <v>403</v>
      </c>
      <c r="G32" s="343">
        <v>286141</v>
      </c>
      <c r="H32" s="341"/>
      <c r="I32" s="341"/>
      <c r="J32" s="343"/>
      <c r="K32" s="343">
        <v>2200</v>
      </c>
      <c r="L32" s="341"/>
      <c r="M32" s="341"/>
      <c r="N32" s="343">
        <v>2200</v>
      </c>
      <c r="O32" s="343">
        <f t="shared" si="0"/>
        <v>283941</v>
      </c>
      <c r="P32" s="341"/>
      <c r="Q32" s="341"/>
      <c r="R32" s="341"/>
      <c r="S32" s="343">
        <v>2200</v>
      </c>
      <c r="T32" s="341"/>
      <c r="U32" s="341"/>
      <c r="V32" s="343">
        <v>2200</v>
      </c>
    </row>
    <row r="33" spans="1:22" ht="47.25">
      <c r="A33" s="320">
        <v>6</v>
      </c>
      <c r="B33" s="89" t="s">
        <v>404</v>
      </c>
      <c r="C33" s="347" t="s">
        <v>314</v>
      </c>
      <c r="D33" s="341"/>
      <c r="E33" s="341"/>
      <c r="F33" s="348" t="s">
        <v>405</v>
      </c>
      <c r="G33" s="343">
        <v>58290</v>
      </c>
      <c r="H33" s="341"/>
      <c r="I33" s="341"/>
      <c r="J33" s="343">
        <v>58290</v>
      </c>
      <c r="K33" s="343">
        <v>56290</v>
      </c>
      <c r="L33" s="341"/>
      <c r="M33" s="341"/>
      <c r="N33" s="343">
        <v>56290</v>
      </c>
      <c r="O33" s="343">
        <f t="shared" si="0"/>
        <v>2000</v>
      </c>
      <c r="P33" s="341"/>
      <c r="Q33" s="341"/>
      <c r="R33" s="341"/>
      <c r="S33" s="343">
        <v>4000</v>
      </c>
      <c r="T33" s="341"/>
      <c r="U33" s="341"/>
      <c r="V33" s="343">
        <v>4000</v>
      </c>
    </row>
    <row r="34" spans="1:22" ht="47.25">
      <c r="A34" s="320">
        <v>7</v>
      </c>
      <c r="B34" s="89" t="s">
        <v>406</v>
      </c>
      <c r="C34" s="349" t="s">
        <v>308</v>
      </c>
      <c r="D34" s="341"/>
      <c r="E34" s="341"/>
      <c r="F34" s="331" t="s">
        <v>407</v>
      </c>
      <c r="G34" s="343">
        <v>5000</v>
      </c>
      <c r="H34" s="341"/>
      <c r="I34" s="341"/>
      <c r="J34" s="343">
        <v>5000</v>
      </c>
      <c r="K34" s="343">
        <v>500</v>
      </c>
      <c r="L34" s="341"/>
      <c r="M34" s="341"/>
      <c r="N34" s="343">
        <v>500</v>
      </c>
      <c r="O34" s="343">
        <f t="shared" si="0"/>
        <v>4500</v>
      </c>
      <c r="P34" s="341"/>
      <c r="Q34" s="341"/>
      <c r="R34" s="341"/>
      <c r="S34" s="343">
        <v>500</v>
      </c>
      <c r="T34" s="341"/>
      <c r="U34" s="341"/>
      <c r="V34" s="343">
        <v>500</v>
      </c>
    </row>
    <row r="35" spans="1:22" ht="47.25">
      <c r="A35" s="320">
        <v>8</v>
      </c>
      <c r="B35" s="350" t="s">
        <v>408</v>
      </c>
      <c r="C35" s="319" t="s">
        <v>409</v>
      </c>
      <c r="D35" s="341"/>
      <c r="E35" s="341"/>
      <c r="F35" s="331" t="s">
        <v>410</v>
      </c>
      <c r="G35" s="343">
        <v>4750</v>
      </c>
      <c r="H35" s="341"/>
      <c r="I35" s="341"/>
      <c r="J35" s="343">
        <v>4750</v>
      </c>
      <c r="K35" s="343">
        <v>500</v>
      </c>
      <c r="L35" s="341"/>
      <c r="M35" s="341"/>
      <c r="N35" s="343">
        <v>500</v>
      </c>
      <c r="O35" s="343">
        <f t="shared" si="0"/>
        <v>4250</v>
      </c>
      <c r="P35" s="341"/>
      <c r="Q35" s="341"/>
      <c r="R35" s="341"/>
      <c r="S35" s="343">
        <v>500</v>
      </c>
      <c r="T35" s="341"/>
      <c r="U35" s="341"/>
      <c r="V35" s="343">
        <v>500</v>
      </c>
    </row>
    <row r="36" spans="1:22" ht="47.25">
      <c r="A36" s="320">
        <v>9</v>
      </c>
      <c r="B36" s="89" t="s">
        <v>411</v>
      </c>
      <c r="C36" s="349" t="s">
        <v>314</v>
      </c>
      <c r="D36" s="341"/>
      <c r="E36" s="341"/>
      <c r="F36" s="331" t="s">
        <v>412</v>
      </c>
      <c r="G36" s="343">
        <v>5000</v>
      </c>
      <c r="H36" s="341"/>
      <c r="I36" s="341"/>
      <c r="J36" s="343">
        <v>5000</v>
      </c>
      <c r="K36" s="343">
        <v>750</v>
      </c>
      <c r="L36" s="341"/>
      <c r="M36" s="341"/>
      <c r="N36" s="343">
        <v>750</v>
      </c>
      <c r="O36" s="343">
        <f t="shared" si="0"/>
        <v>4250</v>
      </c>
      <c r="P36" s="341"/>
      <c r="Q36" s="341"/>
      <c r="R36" s="341"/>
      <c r="S36" s="343">
        <v>710</v>
      </c>
      <c r="T36" s="341"/>
      <c r="U36" s="341"/>
      <c r="V36" s="343">
        <v>710</v>
      </c>
    </row>
    <row r="37" spans="1:22" ht="47.25">
      <c r="A37" s="320">
        <v>10</v>
      </c>
      <c r="B37" s="350" t="s">
        <v>413</v>
      </c>
      <c r="C37" s="349" t="s">
        <v>313</v>
      </c>
      <c r="D37" s="341"/>
      <c r="E37" s="341"/>
      <c r="F37" s="331" t="s">
        <v>414</v>
      </c>
      <c r="G37" s="343">
        <v>5000</v>
      </c>
      <c r="H37" s="341"/>
      <c r="I37" s="341"/>
      <c r="J37" s="343">
        <v>5000</v>
      </c>
      <c r="K37" s="343">
        <v>700</v>
      </c>
      <c r="L37" s="341"/>
      <c r="M37" s="341"/>
      <c r="N37" s="343">
        <v>700</v>
      </c>
      <c r="O37" s="343">
        <f t="shared" si="0"/>
        <v>4300</v>
      </c>
      <c r="P37" s="341"/>
      <c r="Q37" s="341"/>
      <c r="R37" s="341"/>
      <c r="S37" s="343">
        <v>700</v>
      </c>
      <c r="T37" s="341"/>
      <c r="U37" s="341"/>
      <c r="V37" s="343">
        <v>700</v>
      </c>
    </row>
    <row r="38" spans="1:22" ht="47.25">
      <c r="A38" s="320">
        <v>11</v>
      </c>
      <c r="B38" s="89" t="s">
        <v>415</v>
      </c>
      <c r="C38" s="349" t="s">
        <v>313</v>
      </c>
      <c r="D38" s="341"/>
      <c r="E38" s="341"/>
      <c r="F38" s="331" t="s">
        <v>416</v>
      </c>
      <c r="G38" s="343">
        <v>5000</v>
      </c>
      <c r="H38" s="341"/>
      <c r="I38" s="341"/>
      <c r="J38" s="343">
        <v>5000</v>
      </c>
      <c r="K38" s="343">
        <v>850</v>
      </c>
      <c r="L38" s="341"/>
      <c r="M38" s="341"/>
      <c r="N38" s="343">
        <v>850</v>
      </c>
      <c r="O38" s="343">
        <f t="shared" si="0"/>
        <v>4150</v>
      </c>
      <c r="P38" s="341"/>
      <c r="Q38" s="341"/>
      <c r="R38" s="341"/>
      <c r="S38" s="343">
        <v>850</v>
      </c>
      <c r="T38" s="341"/>
      <c r="U38" s="341"/>
      <c r="V38" s="343">
        <v>850</v>
      </c>
    </row>
    <row r="39" spans="1:22" ht="47.25">
      <c r="A39" s="320">
        <v>12</v>
      </c>
      <c r="B39" s="89" t="s">
        <v>417</v>
      </c>
      <c r="C39" s="349" t="s">
        <v>308</v>
      </c>
      <c r="D39" s="341"/>
      <c r="E39" s="341"/>
      <c r="F39" s="331" t="s">
        <v>418</v>
      </c>
      <c r="G39" s="343">
        <v>5000</v>
      </c>
      <c r="H39" s="341"/>
      <c r="I39" s="341"/>
      <c r="J39" s="343">
        <v>5000</v>
      </c>
      <c r="K39" s="343">
        <v>450</v>
      </c>
      <c r="L39" s="341"/>
      <c r="M39" s="341"/>
      <c r="N39" s="343">
        <v>450</v>
      </c>
      <c r="O39" s="343">
        <f t="shared" si="0"/>
        <v>4550</v>
      </c>
      <c r="P39" s="341"/>
      <c r="Q39" s="341"/>
      <c r="R39" s="341"/>
      <c r="S39" s="343">
        <v>450</v>
      </c>
      <c r="T39" s="341"/>
      <c r="U39" s="341"/>
      <c r="V39" s="343">
        <v>450</v>
      </c>
    </row>
    <row r="40" spans="1:22" ht="47.25">
      <c r="A40" s="320">
        <v>13</v>
      </c>
      <c r="B40" s="89" t="s">
        <v>419</v>
      </c>
      <c r="C40" s="349" t="s">
        <v>314</v>
      </c>
      <c r="D40" s="341"/>
      <c r="E40" s="341"/>
      <c r="F40" s="331" t="s">
        <v>420</v>
      </c>
      <c r="G40" s="343">
        <v>4840</v>
      </c>
      <c r="H40" s="341"/>
      <c r="I40" s="341"/>
      <c r="J40" s="343">
        <v>4840</v>
      </c>
      <c r="K40" s="343">
        <v>450</v>
      </c>
      <c r="L40" s="341"/>
      <c r="M40" s="341"/>
      <c r="N40" s="343">
        <v>450</v>
      </c>
      <c r="O40" s="343">
        <f t="shared" si="0"/>
        <v>4390</v>
      </c>
      <c r="P40" s="341"/>
      <c r="Q40" s="341"/>
      <c r="R40" s="341"/>
      <c r="S40" s="343">
        <v>450</v>
      </c>
      <c r="T40" s="341"/>
      <c r="U40" s="341"/>
      <c r="V40" s="343">
        <v>450</v>
      </c>
    </row>
    <row r="41" spans="1:22" ht="47.25">
      <c r="A41" s="320">
        <v>14</v>
      </c>
      <c r="B41" s="89" t="s">
        <v>421</v>
      </c>
      <c r="C41" s="349" t="s">
        <v>316</v>
      </c>
      <c r="D41" s="341"/>
      <c r="E41" s="341"/>
      <c r="F41" s="331" t="s">
        <v>422</v>
      </c>
      <c r="G41" s="343">
        <v>4000</v>
      </c>
      <c r="H41" s="341"/>
      <c r="I41" s="341"/>
      <c r="J41" s="343">
        <v>4000</v>
      </c>
      <c r="K41" s="343">
        <v>680</v>
      </c>
      <c r="L41" s="341"/>
      <c r="M41" s="341"/>
      <c r="N41" s="343">
        <v>680</v>
      </c>
      <c r="O41" s="343">
        <f t="shared" si="0"/>
        <v>3320</v>
      </c>
      <c r="P41" s="341"/>
      <c r="Q41" s="341"/>
      <c r="R41" s="341"/>
      <c r="S41" s="343">
        <v>425</v>
      </c>
      <c r="T41" s="341"/>
      <c r="U41" s="341"/>
      <c r="V41" s="343">
        <v>425</v>
      </c>
    </row>
    <row r="42" spans="1:22" ht="47.25">
      <c r="A42" s="320">
        <v>15</v>
      </c>
      <c r="B42" s="89" t="s">
        <v>423</v>
      </c>
      <c r="C42" s="349" t="s">
        <v>316</v>
      </c>
      <c r="D42" s="341"/>
      <c r="E42" s="341"/>
      <c r="F42" s="351" t="s">
        <v>424</v>
      </c>
      <c r="G42" s="343">
        <v>4710</v>
      </c>
      <c r="H42" s="341"/>
      <c r="I42" s="341"/>
      <c r="J42" s="343">
        <v>4710</v>
      </c>
      <c r="K42" s="343">
        <v>550</v>
      </c>
      <c r="L42" s="341"/>
      <c r="M42" s="341"/>
      <c r="N42" s="343">
        <v>550</v>
      </c>
      <c r="O42" s="343">
        <f t="shared" si="0"/>
        <v>4160</v>
      </c>
      <c r="P42" s="341"/>
      <c r="Q42" s="341"/>
      <c r="R42" s="341"/>
      <c r="S42" s="343">
        <v>485</v>
      </c>
      <c r="T42" s="341"/>
      <c r="U42" s="341"/>
      <c r="V42" s="343">
        <v>485</v>
      </c>
    </row>
    <row r="43" spans="1:22" ht="47.25">
      <c r="A43" s="320">
        <v>16</v>
      </c>
      <c r="B43" s="89" t="s">
        <v>425</v>
      </c>
      <c r="C43" s="349" t="s">
        <v>310</v>
      </c>
      <c r="D43" s="341"/>
      <c r="E43" s="341"/>
      <c r="F43" s="331" t="s">
        <v>426</v>
      </c>
      <c r="G43" s="343">
        <v>5000</v>
      </c>
      <c r="H43" s="341"/>
      <c r="I43" s="341"/>
      <c r="J43" s="343">
        <v>5000</v>
      </c>
      <c r="K43" s="343">
        <v>650</v>
      </c>
      <c r="L43" s="341"/>
      <c r="M43" s="341"/>
      <c r="N43" s="343">
        <v>650</v>
      </c>
      <c r="O43" s="343">
        <f t="shared" si="0"/>
        <v>4350</v>
      </c>
      <c r="P43" s="341"/>
      <c r="Q43" s="341"/>
      <c r="R43" s="341"/>
      <c r="S43" s="343">
        <v>650</v>
      </c>
      <c r="T43" s="341"/>
      <c r="U43" s="341"/>
      <c r="V43" s="343">
        <v>650</v>
      </c>
    </row>
    <row r="44" spans="1:22" ht="47.25">
      <c r="A44" s="320">
        <v>17</v>
      </c>
      <c r="B44" s="89" t="s">
        <v>427</v>
      </c>
      <c r="C44" s="349" t="s">
        <v>312</v>
      </c>
      <c r="D44" s="341"/>
      <c r="E44" s="341"/>
      <c r="F44" s="331" t="s">
        <v>428</v>
      </c>
      <c r="G44" s="343">
        <v>4900</v>
      </c>
      <c r="H44" s="341"/>
      <c r="I44" s="341"/>
      <c r="J44" s="343">
        <v>4900</v>
      </c>
      <c r="K44" s="343">
        <v>750</v>
      </c>
      <c r="L44" s="341"/>
      <c r="M44" s="341"/>
      <c r="N44" s="343">
        <v>750</v>
      </c>
      <c r="O44" s="343">
        <f t="shared" si="0"/>
        <v>4150</v>
      </c>
      <c r="P44" s="341"/>
      <c r="Q44" s="341"/>
      <c r="R44" s="341"/>
      <c r="S44" s="343">
        <v>750</v>
      </c>
      <c r="T44" s="341"/>
      <c r="U44" s="341"/>
      <c r="V44" s="343">
        <v>750</v>
      </c>
    </row>
    <row r="45" spans="1:22" ht="31.5">
      <c r="A45" s="320">
        <v>18</v>
      </c>
      <c r="B45" s="352" t="s">
        <v>429</v>
      </c>
      <c r="C45" s="353" t="s">
        <v>316</v>
      </c>
      <c r="D45" s="341"/>
      <c r="E45" s="341"/>
      <c r="F45" s="331" t="s">
        <v>430</v>
      </c>
      <c r="G45" s="343">
        <v>15000</v>
      </c>
      <c r="H45" s="341"/>
      <c r="I45" s="341"/>
      <c r="J45" s="343">
        <v>15000</v>
      </c>
      <c r="K45" s="343">
        <v>9500</v>
      </c>
      <c r="L45" s="341"/>
      <c r="M45" s="341"/>
      <c r="N45" s="343">
        <v>9500</v>
      </c>
      <c r="O45" s="343">
        <f t="shared" si="0"/>
        <v>5500</v>
      </c>
      <c r="P45" s="341"/>
      <c r="Q45" s="341"/>
      <c r="R45" s="341"/>
      <c r="S45" s="343">
        <v>9500</v>
      </c>
      <c r="T45" s="341"/>
      <c r="U45" s="341"/>
      <c r="V45" s="343">
        <v>9500</v>
      </c>
    </row>
    <row r="46" spans="1:22" ht="47.25">
      <c r="A46" s="320">
        <v>19</v>
      </c>
      <c r="B46" s="352" t="s">
        <v>431</v>
      </c>
      <c r="C46" s="353" t="s">
        <v>313</v>
      </c>
      <c r="D46" s="341"/>
      <c r="E46" s="341"/>
      <c r="F46" s="354" t="s">
        <v>432</v>
      </c>
      <c r="G46" s="343">
        <v>15000</v>
      </c>
      <c r="H46" s="341"/>
      <c r="I46" s="341"/>
      <c r="J46" s="343">
        <v>15000</v>
      </c>
      <c r="K46" s="343">
        <v>5150</v>
      </c>
      <c r="L46" s="341"/>
      <c r="M46" s="341"/>
      <c r="N46" s="343">
        <v>5150</v>
      </c>
      <c r="O46" s="343">
        <f t="shared" si="0"/>
        <v>9850</v>
      </c>
      <c r="P46" s="341"/>
      <c r="Q46" s="341"/>
      <c r="R46" s="341"/>
      <c r="S46" s="343">
        <v>5150</v>
      </c>
      <c r="T46" s="341"/>
      <c r="U46" s="341"/>
      <c r="V46" s="343">
        <v>5150</v>
      </c>
    </row>
    <row r="47" spans="1:22" ht="63">
      <c r="A47" s="320">
        <v>20</v>
      </c>
      <c r="B47" s="355" t="s">
        <v>433</v>
      </c>
      <c r="C47" s="319" t="s">
        <v>365</v>
      </c>
      <c r="D47" s="341"/>
      <c r="E47" s="341"/>
      <c r="F47" s="319" t="s">
        <v>434</v>
      </c>
      <c r="G47" s="343">
        <v>9950</v>
      </c>
      <c r="H47" s="341"/>
      <c r="I47" s="341"/>
      <c r="J47" s="343">
        <v>9950</v>
      </c>
      <c r="K47" s="343">
        <v>1143</v>
      </c>
      <c r="L47" s="341"/>
      <c r="M47" s="341"/>
      <c r="N47" s="343">
        <v>1143</v>
      </c>
      <c r="O47" s="343">
        <f t="shared" si="0"/>
        <v>8807</v>
      </c>
      <c r="P47" s="341"/>
      <c r="Q47" s="341"/>
      <c r="R47" s="341"/>
      <c r="S47" s="343">
        <v>1143</v>
      </c>
      <c r="T47" s="341"/>
      <c r="U47" s="341"/>
      <c r="V47" s="343">
        <v>1143</v>
      </c>
    </row>
    <row r="48" spans="1:22" ht="31.5">
      <c r="A48" s="320">
        <v>21</v>
      </c>
      <c r="B48" s="171" t="s">
        <v>435</v>
      </c>
      <c r="C48" s="356" t="s">
        <v>312</v>
      </c>
      <c r="D48" s="341"/>
      <c r="E48" s="341"/>
      <c r="F48" s="335" t="s">
        <v>436</v>
      </c>
      <c r="G48" s="343">
        <v>7000</v>
      </c>
      <c r="H48" s="341"/>
      <c r="I48" s="341"/>
      <c r="J48" s="343">
        <v>7000</v>
      </c>
      <c r="K48" s="343">
        <v>4673</v>
      </c>
      <c r="L48" s="341"/>
      <c r="M48" s="341"/>
      <c r="N48" s="343">
        <v>4673</v>
      </c>
      <c r="O48" s="343">
        <f t="shared" si="0"/>
        <v>2327</v>
      </c>
      <c r="P48" s="341"/>
      <c r="Q48" s="341"/>
      <c r="R48" s="341"/>
      <c r="S48" s="343">
        <v>4673</v>
      </c>
      <c r="T48" s="341"/>
      <c r="U48" s="341"/>
      <c r="V48" s="343">
        <v>4673</v>
      </c>
    </row>
    <row r="49" spans="1:22" ht="31.5">
      <c r="A49" s="320">
        <v>22</v>
      </c>
      <c r="B49" s="171" t="s">
        <v>437</v>
      </c>
      <c r="C49" s="357" t="s">
        <v>312</v>
      </c>
      <c r="D49" s="341"/>
      <c r="E49" s="341"/>
      <c r="F49" s="319" t="s">
        <v>438</v>
      </c>
      <c r="G49" s="343">
        <v>9000</v>
      </c>
      <c r="H49" s="341"/>
      <c r="I49" s="341"/>
      <c r="J49" s="343">
        <v>9000</v>
      </c>
      <c r="K49" s="343">
        <v>4263</v>
      </c>
      <c r="L49" s="341"/>
      <c r="M49" s="341"/>
      <c r="N49" s="343">
        <v>4263</v>
      </c>
      <c r="O49" s="343">
        <f t="shared" si="0"/>
        <v>4737</v>
      </c>
      <c r="P49" s="341"/>
      <c r="Q49" s="341"/>
      <c r="R49" s="341"/>
      <c r="S49" s="343">
        <v>4263</v>
      </c>
      <c r="T49" s="341"/>
      <c r="U49" s="341"/>
      <c r="V49" s="343">
        <v>4263</v>
      </c>
    </row>
    <row r="50" spans="1:22" ht="47.25">
      <c r="A50" s="320">
        <v>23</v>
      </c>
      <c r="B50" s="171" t="s">
        <v>439</v>
      </c>
      <c r="C50" s="347" t="s">
        <v>440</v>
      </c>
      <c r="D50" s="341"/>
      <c r="E50" s="341"/>
      <c r="F50" s="319" t="s">
        <v>441</v>
      </c>
      <c r="G50" s="343">
        <v>6200</v>
      </c>
      <c r="H50" s="341"/>
      <c r="I50" s="341"/>
      <c r="J50" s="343">
        <v>6200</v>
      </c>
      <c r="K50" s="343">
        <v>4403</v>
      </c>
      <c r="L50" s="341"/>
      <c r="M50" s="341"/>
      <c r="N50" s="343">
        <v>4403</v>
      </c>
      <c r="O50" s="343">
        <f t="shared" si="0"/>
        <v>1797</v>
      </c>
      <c r="P50" s="341"/>
      <c r="Q50" s="341"/>
      <c r="R50" s="341"/>
      <c r="S50" s="343">
        <v>4043</v>
      </c>
      <c r="T50" s="341"/>
      <c r="U50" s="341"/>
      <c r="V50" s="343">
        <v>4043</v>
      </c>
    </row>
    <row r="51" spans="1:22" ht="31.5">
      <c r="A51" s="327">
        <v>-3</v>
      </c>
      <c r="B51" s="328" t="s">
        <v>442</v>
      </c>
      <c r="C51" s="329"/>
      <c r="D51" s="341"/>
      <c r="E51" s="341"/>
      <c r="F51" s="344"/>
      <c r="G51" s="343"/>
      <c r="H51" s="341"/>
      <c r="I51" s="341"/>
      <c r="J51" s="343"/>
      <c r="K51" s="343"/>
      <c r="L51" s="341"/>
      <c r="M51" s="341"/>
      <c r="N51" s="343"/>
      <c r="O51" s="343">
        <f t="shared" si="0"/>
        <v>0</v>
      </c>
      <c r="P51" s="341"/>
      <c r="Q51" s="341"/>
      <c r="R51" s="341"/>
      <c r="S51" s="343"/>
      <c r="T51" s="341"/>
      <c r="U51" s="341"/>
      <c r="V51" s="343"/>
    </row>
    <row r="52" spans="1:22" ht="31.5">
      <c r="A52" s="320">
        <v>1</v>
      </c>
      <c r="B52" s="336" t="s">
        <v>443</v>
      </c>
      <c r="C52" s="347" t="s">
        <v>409</v>
      </c>
      <c r="D52" s="341"/>
      <c r="E52" s="341"/>
      <c r="F52" s="358" t="s">
        <v>444</v>
      </c>
      <c r="G52" s="343">
        <v>75135</v>
      </c>
      <c r="H52" s="341"/>
      <c r="I52" s="341"/>
      <c r="J52" s="343">
        <v>50000</v>
      </c>
      <c r="K52" s="343">
        <v>20000</v>
      </c>
      <c r="L52" s="341"/>
      <c r="M52" s="341"/>
      <c r="N52" s="343">
        <v>20000</v>
      </c>
      <c r="O52" s="343">
        <f t="shared" si="0"/>
        <v>55135</v>
      </c>
      <c r="P52" s="341"/>
      <c r="Q52" s="341"/>
      <c r="R52" s="341"/>
      <c r="S52" s="343">
        <v>10000</v>
      </c>
      <c r="T52" s="341"/>
      <c r="U52" s="341"/>
      <c r="V52" s="343">
        <v>10000</v>
      </c>
    </row>
    <row r="53" spans="1:22" ht="31.5">
      <c r="A53" s="320">
        <v>2</v>
      </c>
      <c r="B53" s="359" t="s">
        <v>445</v>
      </c>
      <c r="C53" s="360" t="s">
        <v>409</v>
      </c>
      <c r="D53" s="341"/>
      <c r="E53" s="341"/>
      <c r="F53" s="361" t="s">
        <v>446</v>
      </c>
      <c r="G53" s="343">
        <v>127000</v>
      </c>
      <c r="H53" s="341"/>
      <c r="I53" s="341"/>
      <c r="J53" s="343">
        <v>19000</v>
      </c>
      <c r="K53" s="343">
        <v>7984</v>
      </c>
      <c r="L53" s="341"/>
      <c r="M53" s="341"/>
      <c r="N53" s="343">
        <v>7984</v>
      </c>
      <c r="O53" s="343">
        <f t="shared" si="0"/>
        <v>119016</v>
      </c>
      <c r="P53" s="341"/>
      <c r="Q53" s="341"/>
      <c r="R53" s="341"/>
      <c r="S53" s="343">
        <v>7984</v>
      </c>
      <c r="T53" s="341"/>
      <c r="U53" s="341"/>
      <c r="V53" s="343">
        <v>7984</v>
      </c>
    </row>
    <row r="54" spans="1:22" ht="47.25">
      <c r="A54" s="320">
        <v>3</v>
      </c>
      <c r="B54" s="89" t="s">
        <v>447</v>
      </c>
      <c r="C54" s="319" t="s">
        <v>362</v>
      </c>
      <c r="D54" s="341"/>
      <c r="E54" s="341"/>
      <c r="F54" s="335" t="s">
        <v>448</v>
      </c>
      <c r="G54" s="343">
        <v>49940</v>
      </c>
      <c r="H54" s="341"/>
      <c r="I54" s="341"/>
      <c r="J54" s="343">
        <v>49940</v>
      </c>
      <c r="K54" s="343">
        <v>39940</v>
      </c>
      <c r="L54" s="341"/>
      <c r="M54" s="341"/>
      <c r="N54" s="343">
        <v>39940</v>
      </c>
      <c r="O54" s="343">
        <f t="shared" si="0"/>
        <v>10000</v>
      </c>
      <c r="P54" s="341"/>
      <c r="Q54" s="341"/>
      <c r="R54" s="341"/>
      <c r="S54" s="343">
        <v>15000</v>
      </c>
      <c r="T54" s="341"/>
      <c r="U54" s="341"/>
      <c r="V54" s="343">
        <v>15000</v>
      </c>
    </row>
    <row r="55" spans="1:22" ht="78.75">
      <c r="A55" s="320">
        <v>4</v>
      </c>
      <c r="B55" s="89" t="s">
        <v>449</v>
      </c>
      <c r="C55" s="362" t="s">
        <v>365</v>
      </c>
      <c r="D55" s="341"/>
      <c r="E55" s="341"/>
      <c r="F55" s="319" t="s">
        <v>450</v>
      </c>
      <c r="G55" s="343">
        <v>19957</v>
      </c>
      <c r="H55" s="341"/>
      <c r="I55" s="341"/>
      <c r="J55" s="343">
        <v>19957</v>
      </c>
      <c r="K55" s="343">
        <v>14957</v>
      </c>
      <c r="L55" s="341"/>
      <c r="M55" s="341"/>
      <c r="N55" s="343">
        <v>14957</v>
      </c>
      <c r="O55" s="343">
        <f t="shared" si="0"/>
        <v>5000</v>
      </c>
      <c r="P55" s="341"/>
      <c r="Q55" s="341"/>
      <c r="R55" s="341"/>
      <c r="S55" s="343">
        <v>4000</v>
      </c>
      <c r="T55" s="341"/>
      <c r="U55" s="341"/>
      <c r="V55" s="343">
        <v>4000</v>
      </c>
    </row>
    <row r="56" spans="1:22" ht="63">
      <c r="A56" s="320">
        <v>5</v>
      </c>
      <c r="B56" s="352" t="s">
        <v>451</v>
      </c>
      <c r="C56" s="353" t="s">
        <v>452</v>
      </c>
      <c r="D56" s="341"/>
      <c r="E56" s="341"/>
      <c r="F56" s="363" t="s">
        <v>453</v>
      </c>
      <c r="G56" s="343">
        <v>25000</v>
      </c>
      <c r="H56" s="341"/>
      <c r="I56" s="341"/>
      <c r="J56" s="343">
        <v>25000</v>
      </c>
      <c r="K56" s="343">
        <v>16500</v>
      </c>
      <c r="L56" s="341"/>
      <c r="M56" s="341"/>
      <c r="N56" s="343">
        <v>16500</v>
      </c>
      <c r="O56" s="343">
        <f t="shared" si="0"/>
        <v>8500</v>
      </c>
      <c r="P56" s="341"/>
      <c r="Q56" s="341"/>
      <c r="R56" s="341"/>
      <c r="S56" s="343">
        <v>8000</v>
      </c>
      <c r="T56" s="341"/>
      <c r="U56" s="341"/>
      <c r="V56" s="343">
        <v>8000</v>
      </c>
    </row>
    <row r="57" spans="1:22" ht="47.25">
      <c r="A57" s="320">
        <v>6</v>
      </c>
      <c r="B57" s="352" t="s">
        <v>454</v>
      </c>
      <c r="C57" s="353" t="s">
        <v>316</v>
      </c>
      <c r="D57" s="341"/>
      <c r="E57" s="341"/>
      <c r="F57" s="363" t="s">
        <v>455</v>
      </c>
      <c r="G57" s="343">
        <v>61000</v>
      </c>
      <c r="H57" s="341"/>
      <c r="I57" s="341"/>
      <c r="J57" s="343"/>
      <c r="K57" s="343"/>
      <c r="L57" s="341"/>
      <c r="M57" s="341"/>
      <c r="N57" s="343"/>
      <c r="O57" s="343">
        <f t="shared" si="0"/>
        <v>61000</v>
      </c>
      <c r="P57" s="341"/>
      <c r="Q57" s="341"/>
      <c r="R57" s="341"/>
      <c r="S57" s="343">
        <v>2000</v>
      </c>
      <c r="T57" s="341"/>
      <c r="U57" s="341"/>
      <c r="V57" s="343">
        <v>2000</v>
      </c>
    </row>
    <row r="58" spans="1:22" ht="31.5">
      <c r="A58" s="320">
        <v>7</v>
      </c>
      <c r="B58" s="336" t="s">
        <v>456</v>
      </c>
      <c r="C58" s="319" t="s">
        <v>365</v>
      </c>
      <c r="D58" s="341"/>
      <c r="E58" s="341"/>
      <c r="F58" s="331" t="s">
        <v>457</v>
      </c>
      <c r="G58" s="343">
        <v>46000</v>
      </c>
      <c r="H58" s="341"/>
      <c r="I58" s="341"/>
      <c r="J58" s="343">
        <v>46000</v>
      </c>
      <c r="K58" s="343">
        <v>14000</v>
      </c>
      <c r="L58" s="341"/>
      <c r="M58" s="341"/>
      <c r="N58" s="343">
        <v>14000</v>
      </c>
      <c r="O58" s="343">
        <f t="shared" si="0"/>
        <v>32000</v>
      </c>
      <c r="P58" s="341"/>
      <c r="Q58" s="341"/>
      <c r="R58" s="341"/>
      <c r="S58" s="343">
        <v>6000</v>
      </c>
      <c r="T58" s="341"/>
      <c r="U58" s="341"/>
      <c r="V58" s="343">
        <v>6000</v>
      </c>
    </row>
    <row r="59" spans="1:22" ht="47.25">
      <c r="A59" s="311">
        <v>-4</v>
      </c>
      <c r="B59" s="364" t="s">
        <v>458</v>
      </c>
      <c r="C59" s="308"/>
      <c r="D59" s="341"/>
      <c r="E59" s="341"/>
      <c r="F59" s="365"/>
      <c r="G59" s="343"/>
      <c r="H59" s="341"/>
      <c r="I59" s="341"/>
      <c r="J59" s="343"/>
      <c r="K59" s="343"/>
      <c r="L59" s="341"/>
      <c r="M59" s="341"/>
      <c r="N59" s="343"/>
      <c r="O59" s="343">
        <f t="shared" si="0"/>
        <v>0</v>
      </c>
      <c r="P59" s="341"/>
      <c r="Q59" s="341"/>
      <c r="R59" s="341"/>
      <c r="S59" s="343">
        <v>0</v>
      </c>
      <c r="T59" s="341"/>
      <c r="U59" s="341"/>
      <c r="V59" s="343">
        <v>0</v>
      </c>
    </row>
    <row r="60" spans="1:22" ht="47.25">
      <c r="A60" s="320">
        <v>1</v>
      </c>
      <c r="B60" s="350" t="s">
        <v>459</v>
      </c>
      <c r="C60" s="362" t="s">
        <v>316</v>
      </c>
      <c r="D60" s="341"/>
      <c r="E60" s="341"/>
      <c r="F60" s="319" t="s">
        <v>460</v>
      </c>
      <c r="G60" s="343">
        <v>110000</v>
      </c>
      <c r="H60" s="341"/>
      <c r="I60" s="341"/>
      <c r="J60" s="343">
        <v>110000</v>
      </c>
      <c r="K60" s="343">
        <v>90000</v>
      </c>
      <c r="L60" s="341"/>
      <c r="M60" s="341"/>
      <c r="N60" s="343">
        <v>90000</v>
      </c>
      <c r="O60" s="343">
        <f t="shared" si="0"/>
        <v>20000</v>
      </c>
      <c r="P60" s="341"/>
      <c r="Q60" s="341"/>
      <c r="R60" s="341"/>
      <c r="S60" s="343">
        <v>20000</v>
      </c>
      <c r="T60" s="341"/>
      <c r="U60" s="341"/>
      <c r="V60" s="343">
        <v>20000</v>
      </c>
    </row>
    <row r="61" spans="1:22" ht="47.25">
      <c r="A61" s="320">
        <v>2</v>
      </c>
      <c r="B61" s="89" t="s">
        <v>461</v>
      </c>
      <c r="C61" s="362" t="s">
        <v>315</v>
      </c>
      <c r="D61" s="341"/>
      <c r="E61" s="341"/>
      <c r="F61" s="319" t="s">
        <v>462</v>
      </c>
      <c r="G61" s="343">
        <v>75000</v>
      </c>
      <c r="H61" s="341"/>
      <c r="I61" s="341"/>
      <c r="J61" s="343">
        <v>60000</v>
      </c>
      <c r="K61" s="343">
        <v>40000</v>
      </c>
      <c r="L61" s="341"/>
      <c r="M61" s="341"/>
      <c r="N61" s="343">
        <v>40000</v>
      </c>
      <c r="O61" s="343">
        <f t="shared" si="0"/>
        <v>35000</v>
      </c>
      <c r="P61" s="341"/>
      <c r="Q61" s="341"/>
      <c r="R61" s="341"/>
      <c r="S61" s="343">
        <v>15000</v>
      </c>
      <c r="T61" s="341"/>
      <c r="U61" s="341"/>
      <c r="V61" s="343">
        <v>15000</v>
      </c>
    </row>
    <row r="62" spans="1:22" ht="31.5">
      <c r="A62" s="320">
        <v>3</v>
      </c>
      <c r="B62" s="89" t="s">
        <v>463</v>
      </c>
      <c r="C62" s="319" t="s">
        <v>315</v>
      </c>
      <c r="D62" s="341"/>
      <c r="E62" s="341"/>
      <c r="F62" s="362"/>
      <c r="G62" s="343">
        <v>49373</v>
      </c>
      <c r="H62" s="341"/>
      <c r="I62" s="341"/>
      <c r="J62" s="343">
        <v>49373</v>
      </c>
      <c r="K62" s="343">
        <v>41873</v>
      </c>
      <c r="L62" s="341"/>
      <c r="M62" s="341"/>
      <c r="N62" s="343">
        <v>41873</v>
      </c>
      <c r="O62" s="343">
        <f t="shared" si="0"/>
        <v>7500</v>
      </c>
      <c r="P62" s="341"/>
      <c r="Q62" s="341"/>
      <c r="R62" s="341"/>
      <c r="S62" s="343">
        <v>11000</v>
      </c>
      <c r="T62" s="341"/>
      <c r="U62" s="341"/>
      <c r="V62" s="343">
        <v>11000</v>
      </c>
    </row>
    <row r="63" spans="1:22" ht="31.5">
      <c r="A63" s="320">
        <v>4</v>
      </c>
      <c r="B63" s="89" t="s">
        <v>464</v>
      </c>
      <c r="C63" s="362" t="s">
        <v>308</v>
      </c>
      <c r="D63" s="341"/>
      <c r="E63" s="341"/>
      <c r="F63" s="319" t="s">
        <v>465</v>
      </c>
      <c r="G63" s="343">
        <v>141200</v>
      </c>
      <c r="H63" s="341"/>
      <c r="I63" s="341"/>
      <c r="J63" s="343">
        <v>141200</v>
      </c>
      <c r="K63" s="343">
        <v>91200</v>
      </c>
      <c r="L63" s="341"/>
      <c r="M63" s="341"/>
      <c r="N63" s="343">
        <v>91200</v>
      </c>
      <c r="O63" s="343">
        <f t="shared" si="0"/>
        <v>50000</v>
      </c>
      <c r="P63" s="341"/>
      <c r="Q63" s="341"/>
      <c r="R63" s="341"/>
      <c r="S63" s="343">
        <v>15000</v>
      </c>
      <c r="T63" s="341"/>
      <c r="U63" s="341"/>
      <c r="V63" s="343">
        <v>15000</v>
      </c>
    </row>
    <row r="64" spans="1:22" ht="31.5">
      <c r="A64" s="320">
        <v>5</v>
      </c>
      <c r="B64" s="350" t="s">
        <v>466</v>
      </c>
      <c r="C64" s="362" t="s">
        <v>467</v>
      </c>
      <c r="D64" s="341"/>
      <c r="E64" s="341"/>
      <c r="F64" s="319" t="s">
        <v>468</v>
      </c>
      <c r="G64" s="343">
        <v>54550</v>
      </c>
      <c r="H64" s="341"/>
      <c r="I64" s="341"/>
      <c r="J64" s="343">
        <v>54550</v>
      </c>
      <c r="K64" s="343">
        <v>39550</v>
      </c>
      <c r="L64" s="341"/>
      <c r="M64" s="341"/>
      <c r="N64" s="343">
        <v>39550</v>
      </c>
      <c r="O64" s="343">
        <f t="shared" si="0"/>
        <v>15000</v>
      </c>
      <c r="P64" s="341"/>
      <c r="Q64" s="341"/>
      <c r="R64" s="341"/>
      <c r="S64" s="343">
        <v>15000</v>
      </c>
      <c r="T64" s="341"/>
      <c r="U64" s="341"/>
      <c r="V64" s="343">
        <v>15000</v>
      </c>
    </row>
    <row r="65" spans="1:22" ht="47.25">
      <c r="A65" s="320">
        <v>6</v>
      </c>
      <c r="B65" s="89" t="s">
        <v>469</v>
      </c>
      <c r="C65" s="319" t="s">
        <v>467</v>
      </c>
      <c r="D65" s="341"/>
      <c r="E65" s="341"/>
      <c r="F65" s="319" t="s">
        <v>470</v>
      </c>
      <c r="G65" s="343">
        <v>54666</v>
      </c>
      <c r="H65" s="341"/>
      <c r="I65" s="341"/>
      <c r="J65" s="343"/>
      <c r="K65" s="343">
        <v>28266</v>
      </c>
      <c r="L65" s="341"/>
      <c r="M65" s="341"/>
      <c r="N65" s="343">
        <v>28266</v>
      </c>
      <c r="O65" s="343">
        <f t="shared" si="0"/>
        <v>26400</v>
      </c>
      <c r="P65" s="341"/>
      <c r="Q65" s="341"/>
      <c r="R65" s="341"/>
      <c r="S65" s="343">
        <v>10000</v>
      </c>
      <c r="T65" s="341"/>
      <c r="U65" s="341"/>
      <c r="V65" s="343">
        <v>10000</v>
      </c>
    </row>
    <row r="66" spans="1:22" ht="31.5">
      <c r="A66" s="366">
        <v>7</v>
      </c>
      <c r="B66" s="367" t="s">
        <v>471</v>
      </c>
      <c r="C66" s="368" t="s">
        <v>310</v>
      </c>
      <c r="D66" s="341"/>
      <c r="E66" s="341"/>
      <c r="F66" s="369" t="s">
        <v>472</v>
      </c>
      <c r="G66" s="343">
        <v>80146</v>
      </c>
      <c r="H66" s="341"/>
      <c r="I66" s="341"/>
      <c r="J66" s="343">
        <v>20000</v>
      </c>
      <c r="K66" s="343">
        <v>25000</v>
      </c>
      <c r="L66" s="341"/>
      <c r="M66" s="341"/>
      <c r="N66" s="343">
        <v>25000</v>
      </c>
      <c r="O66" s="343">
        <f t="shared" si="0"/>
        <v>55146</v>
      </c>
      <c r="P66" s="341"/>
      <c r="Q66" s="341"/>
      <c r="R66" s="341"/>
      <c r="S66" s="343">
        <v>7000</v>
      </c>
      <c r="T66" s="341"/>
      <c r="U66" s="341"/>
      <c r="V66" s="343">
        <v>7000</v>
      </c>
    </row>
    <row r="67" spans="1:22" ht="47.25">
      <c r="A67" s="320">
        <v>8</v>
      </c>
      <c r="B67" s="336" t="s">
        <v>473</v>
      </c>
      <c r="C67" s="334" t="s">
        <v>310</v>
      </c>
      <c r="D67" s="341"/>
      <c r="E67" s="341"/>
      <c r="F67" s="335" t="s">
        <v>474</v>
      </c>
      <c r="G67" s="343">
        <v>50000</v>
      </c>
      <c r="H67" s="341"/>
      <c r="I67" s="341"/>
      <c r="J67" s="343">
        <v>50000</v>
      </c>
      <c r="K67" s="343">
        <v>26500</v>
      </c>
      <c r="L67" s="341"/>
      <c r="M67" s="341"/>
      <c r="N67" s="343">
        <v>26500</v>
      </c>
      <c r="O67" s="343">
        <f t="shared" si="0"/>
        <v>23500</v>
      </c>
      <c r="P67" s="341"/>
      <c r="Q67" s="341"/>
      <c r="R67" s="341"/>
      <c r="S67" s="343">
        <v>15000</v>
      </c>
      <c r="T67" s="341"/>
      <c r="U67" s="341"/>
      <c r="V67" s="343">
        <v>15000</v>
      </c>
    </row>
    <row r="68" spans="1:22">
      <c r="A68" s="311" t="s">
        <v>14</v>
      </c>
      <c r="B68" s="370" t="s">
        <v>475</v>
      </c>
      <c r="C68" s="329"/>
      <c r="D68" s="341"/>
      <c r="E68" s="341"/>
      <c r="F68" s="344"/>
      <c r="G68" s="343">
        <v>4784857.4571190001</v>
      </c>
      <c r="H68" s="341"/>
      <c r="I68" s="341"/>
      <c r="J68" s="343">
        <v>390935.2878238</v>
      </c>
      <c r="K68" s="343">
        <v>1838721.7029880001</v>
      </c>
      <c r="L68" s="341"/>
      <c r="M68" s="341"/>
      <c r="N68" s="343">
        <v>1838721.7029880001</v>
      </c>
      <c r="O68" s="343">
        <f t="shared" si="0"/>
        <v>2946135.754131</v>
      </c>
      <c r="P68" s="341"/>
      <c r="Q68" s="341"/>
      <c r="R68" s="341"/>
      <c r="S68" s="343">
        <v>141197</v>
      </c>
      <c r="T68" s="341"/>
      <c r="U68" s="341"/>
      <c r="V68" s="343">
        <v>141197</v>
      </c>
    </row>
    <row r="69" spans="1:22" ht="31.5">
      <c r="A69" s="311"/>
      <c r="B69" s="370" t="s">
        <v>476</v>
      </c>
      <c r="C69" s="329"/>
      <c r="D69" s="341"/>
      <c r="E69" s="341"/>
      <c r="F69" s="344"/>
      <c r="G69" s="343"/>
      <c r="H69" s="341"/>
      <c r="I69" s="341"/>
      <c r="J69" s="343"/>
      <c r="K69" s="343"/>
      <c r="L69" s="341"/>
      <c r="M69" s="341"/>
      <c r="N69" s="343"/>
      <c r="O69" s="343">
        <f t="shared" si="0"/>
        <v>0</v>
      </c>
      <c r="P69" s="341"/>
      <c r="Q69" s="341"/>
      <c r="R69" s="341"/>
      <c r="S69" s="343"/>
      <c r="T69" s="341"/>
      <c r="U69" s="341"/>
      <c r="V69" s="343"/>
    </row>
    <row r="70" spans="1:22" ht="31.5">
      <c r="A70" s="320">
        <v>1</v>
      </c>
      <c r="B70" s="355" t="s">
        <v>477</v>
      </c>
      <c r="C70" s="356" t="s">
        <v>314</v>
      </c>
      <c r="D70" s="341"/>
      <c r="E70" s="341"/>
      <c r="F70" s="319" t="s">
        <v>478</v>
      </c>
      <c r="G70" s="343">
        <v>7500</v>
      </c>
      <c r="H70" s="341"/>
      <c r="I70" s="341"/>
      <c r="J70" s="343">
        <v>4500</v>
      </c>
      <c r="K70" s="343">
        <v>719</v>
      </c>
      <c r="L70" s="341"/>
      <c r="M70" s="341"/>
      <c r="N70" s="343">
        <v>719</v>
      </c>
      <c r="O70" s="343">
        <f t="shared" si="0"/>
        <v>6781</v>
      </c>
      <c r="P70" s="341"/>
      <c r="Q70" s="341"/>
      <c r="R70" s="341"/>
      <c r="S70" s="343">
        <v>719</v>
      </c>
      <c r="T70" s="341"/>
      <c r="U70" s="341"/>
      <c r="V70" s="343">
        <v>719</v>
      </c>
    </row>
    <row r="71" spans="1:22" ht="47.25">
      <c r="A71" s="320">
        <v>2</v>
      </c>
      <c r="B71" s="355" t="s">
        <v>479</v>
      </c>
      <c r="C71" s="356" t="s">
        <v>365</v>
      </c>
      <c r="D71" s="341"/>
      <c r="E71" s="341"/>
      <c r="F71" s="319" t="s">
        <v>480</v>
      </c>
      <c r="G71" s="343">
        <v>14500</v>
      </c>
      <c r="H71" s="341"/>
      <c r="I71" s="341"/>
      <c r="J71" s="343">
        <v>4500</v>
      </c>
      <c r="K71" s="343">
        <v>1497</v>
      </c>
      <c r="L71" s="341"/>
      <c r="M71" s="341"/>
      <c r="N71" s="343">
        <v>1497</v>
      </c>
      <c r="O71" s="343">
        <f t="shared" si="0"/>
        <v>13003</v>
      </c>
      <c r="P71" s="341"/>
      <c r="Q71" s="341"/>
      <c r="R71" s="341"/>
      <c r="S71" s="343">
        <v>1497</v>
      </c>
      <c r="T71" s="341"/>
      <c r="U71" s="341"/>
      <c r="V71" s="343">
        <v>1497</v>
      </c>
    </row>
    <row r="72" spans="1:22" ht="63">
      <c r="A72" s="320">
        <v>3</v>
      </c>
      <c r="B72" s="371" t="s">
        <v>481</v>
      </c>
      <c r="C72" s="342" t="s">
        <v>482</v>
      </c>
      <c r="D72" s="341"/>
      <c r="E72" s="341"/>
      <c r="F72" s="319" t="s">
        <v>483</v>
      </c>
      <c r="G72" s="343">
        <v>417600</v>
      </c>
      <c r="H72" s="341"/>
      <c r="I72" s="341"/>
      <c r="J72" s="343">
        <v>21936</v>
      </c>
      <c r="K72" s="343">
        <v>24584</v>
      </c>
      <c r="L72" s="341"/>
      <c r="M72" s="341"/>
      <c r="N72" s="343">
        <v>24584</v>
      </c>
      <c r="O72" s="343">
        <f t="shared" si="0"/>
        <v>393016</v>
      </c>
      <c r="P72" s="341"/>
      <c r="Q72" s="341"/>
      <c r="R72" s="341"/>
      <c r="S72" s="343">
        <v>8000</v>
      </c>
      <c r="T72" s="341"/>
      <c r="U72" s="341"/>
      <c r="V72" s="343">
        <v>8000</v>
      </c>
    </row>
    <row r="73" spans="1:22" ht="47.25">
      <c r="A73" s="320">
        <v>4</v>
      </c>
      <c r="B73" s="371" t="s">
        <v>484</v>
      </c>
      <c r="C73" s="347" t="s">
        <v>311</v>
      </c>
      <c r="D73" s="341"/>
      <c r="E73" s="341"/>
      <c r="F73" s="319" t="s">
        <v>485</v>
      </c>
      <c r="G73" s="343">
        <v>410659</v>
      </c>
      <c r="H73" s="341"/>
      <c r="I73" s="341"/>
      <c r="J73" s="343">
        <v>45313</v>
      </c>
      <c r="K73" s="343">
        <v>16689</v>
      </c>
      <c r="L73" s="341"/>
      <c r="M73" s="341"/>
      <c r="N73" s="343">
        <v>16689</v>
      </c>
      <c r="O73" s="343">
        <f t="shared" ref="O73:O136" si="1">G73-K73</f>
        <v>393970</v>
      </c>
      <c r="P73" s="341"/>
      <c r="Q73" s="341"/>
      <c r="R73" s="341"/>
      <c r="S73" s="343">
        <v>6000</v>
      </c>
      <c r="T73" s="341"/>
      <c r="U73" s="341"/>
      <c r="V73" s="343">
        <v>6000</v>
      </c>
    </row>
    <row r="74" spans="1:22" ht="78.75">
      <c r="A74" s="320">
        <v>5</v>
      </c>
      <c r="B74" s="371" t="s">
        <v>486</v>
      </c>
      <c r="C74" s="347" t="s">
        <v>312</v>
      </c>
      <c r="D74" s="341"/>
      <c r="E74" s="341"/>
      <c r="F74" s="319" t="s">
        <v>487</v>
      </c>
      <c r="G74" s="343">
        <v>377000</v>
      </c>
      <c r="H74" s="341"/>
      <c r="I74" s="341"/>
      <c r="J74" s="343">
        <v>57000</v>
      </c>
      <c r="K74" s="343">
        <v>50100</v>
      </c>
      <c r="L74" s="341"/>
      <c r="M74" s="341"/>
      <c r="N74" s="343">
        <v>50100</v>
      </c>
      <c r="O74" s="343">
        <f t="shared" si="1"/>
        <v>326900</v>
      </c>
      <c r="P74" s="341"/>
      <c r="Q74" s="341"/>
      <c r="R74" s="341"/>
      <c r="S74" s="343">
        <v>5000</v>
      </c>
      <c r="T74" s="341"/>
      <c r="U74" s="341"/>
      <c r="V74" s="343">
        <v>5000</v>
      </c>
    </row>
    <row r="75" spans="1:22" ht="47.25">
      <c r="A75" s="320">
        <v>6</v>
      </c>
      <c r="B75" s="350" t="s">
        <v>488</v>
      </c>
      <c r="C75" s="362" t="s">
        <v>316</v>
      </c>
      <c r="D75" s="341"/>
      <c r="E75" s="341"/>
      <c r="F75" s="362" t="s">
        <v>489</v>
      </c>
      <c r="G75" s="343">
        <v>77582</v>
      </c>
      <c r="H75" s="341"/>
      <c r="I75" s="341"/>
      <c r="J75" s="343">
        <v>12932</v>
      </c>
      <c r="K75" s="343">
        <v>12000</v>
      </c>
      <c r="L75" s="341"/>
      <c r="M75" s="341"/>
      <c r="N75" s="343">
        <v>12000</v>
      </c>
      <c r="O75" s="343">
        <f t="shared" si="1"/>
        <v>65582</v>
      </c>
      <c r="P75" s="341"/>
      <c r="Q75" s="341"/>
      <c r="R75" s="341"/>
      <c r="S75" s="343">
        <v>6000</v>
      </c>
      <c r="T75" s="341"/>
      <c r="U75" s="341"/>
      <c r="V75" s="343">
        <v>6000</v>
      </c>
    </row>
    <row r="76" spans="1:22" ht="110.25">
      <c r="A76" s="320">
        <v>7</v>
      </c>
      <c r="B76" s="89" t="s">
        <v>490</v>
      </c>
      <c r="C76" s="319" t="s">
        <v>316</v>
      </c>
      <c r="D76" s="341"/>
      <c r="E76" s="341"/>
      <c r="F76" s="347" t="s">
        <v>491</v>
      </c>
      <c r="G76" s="343">
        <v>234408</v>
      </c>
      <c r="H76" s="341"/>
      <c r="I76" s="341"/>
      <c r="J76" s="343">
        <v>53500</v>
      </c>
      <c r="K76" s="343">
        <v>51500</v>
      </c>
      <c r="L76" s="341"/>
      <c r="M76" s="341"/>
      <c r="N76" s="343">
        <v>51500</v>
      </c>
      <c r="O76" s="343">
        <f t="shared" si="1"/>
        <v>182908</v>
      </c>
      <c r="P76" s="341"/>
      <c r="Q76" s="341"/>
      <c r="R76" s="341"/>
      <c r="S76" s="343">
        <v>10000</v>
      </c>
      <c r="T76" s="341"/>
      <c r="U76" s="341"/>
      <c r="V76" s="343">
        <v>10000</v>
      </c>
    </row>
    <row r="77" spans="1:22" ht="126">
      <c r="A77" s="320">
        <v>8</v>
      </c>
      <c r="B77" s="89" t="s">
        <v>492</v>
      </c>
      <c r="C77" s="319" t="s">
        <v>316</v>
      </c>
      <c r="D77" s="341"/>
      <c r="E77" s="341"/>
      <c r="F77" s="347" t="s">
        <v>493</v>
      </c>
      <c r="G77" s="343">
        <v>217000</v>
      </c>
      <c r="H77" s="341"/>
      <c r="I77" s="341"/>
      <c r="J77" s="343">
        <v>30359</v>
      </c>
      <c r="K77" s="343">
        <v>28053</v>
      </c>
      <c r="L77" s="341"/>
      <c r="M77" s="341"/>
      <c r="N77" s="343">
        <v>28053</v>
      </c>
      <c r="O77" s="343">
        <f t="shared" si="1"/>
        <v>188947</v>
      </c>
      <c r="P77" s="341"/>
      <c r="Q77" s="341"/>
      <c r="R77" s="341"/>
      <c r="S77" s="343">
        <v>8359</v>
      </c>
      <c r="T77" s="341"/>
      <c r="U77" s="341"/>
      <c r="V77" s="343">
        <v>8359</v>
      </c>
    </row>
    <row r="78" spans="1:22" ht="63">
      <c r="A78" s="320">
        <v>9</v>
      </c>
      <c r="B78" s="371" t="s">
        <v>494</v>
      </c>
      <c r="C78" s="342" t="s">
        <v>482</v>
      </c>
      <c r="D78" s="341"/>
      <c r="E78" s="341"/>
      <c r="F78" s="319" t="s">
        <v>495</v>
      </c>
      <c r="G78" s="343">
        <v>302364</v>
      </c>
      <c r="H78" s="341"/>
      <c r="I78" s="341"/>
      <c r="J78" s="343">
        <v>22669</v>
      </c>
      <c r="K78" s="343">
        <v>9269</v>
      </c>
      <c r="L78" s="341"/>
      <c r="M78" s="341"/>
      <c r="N78" s="343">
        <v>9269</v>
      </c>
      <c r="O78" s="343">
        <f t="shared" si="1"/>
        <v>293095</v>
      </c>
      <c r="P78" s="341"/>
      <c r="Q78" s="341"/>
      <c r="R78" s="341"/>
      <c r="S78" s="343">
        <v>9269</v>
      </c>
      <c r="T78" s="341"/>
      <c r="U78" s="341"/>
      <c r="V78" s="343">
        <v>9269</v>
      </c>
    </row>
    <row r="79" spans="1:22" ht="47.25">
      <c r="A79" s="320">
        <v>10</v>
      </c>
      <c r="B79" s="371" t="s">
        <v>496</v>
      </c>
      <c r="C79" s="347" t="s">
        <v>482</v>
      </c>
      <c r="D79" s="341"/>
      <c r="E79" s="341"/>
      <c r="F79" s="319" t="s">
        <v>497</v>
      </c>
      <c r="G79" s="343">
        <v>538271.27899999998</v>
      </c>
      <c r="H79" s="341"/>
      <c r="I79" s="341"/>
      <c r="J79" s="343">
        <v>18740.278999999995</v>
      </c>
      <c r="K79" s="343">
        <v>2673</v>
      </c>
      <c r="L79" s="341"/>
      <c r="M79" s="341"/>
      <c r="N79" s="343">
        <v>2673</v>
      </c>
      <c r="O79" s="343">
        <f t="shared" si="1"/>
        <v>535598.27899999998</v>
      </c>
      <c r="P79" s="341"/>
      <c r="Q79" s="341"/>
      <c r="R79" s="341"/>
      <c r="S79" s="343">
        <v>2673</v>
      </c>
      <c r="T79" s="341"/>
      <c r="U79" s="341"/>
      <c r="V79" s="343">
        <v>2673</v>
      </c>
    </row>
    <row r="80" spans="1:22" ht="47.25">
      <c r="A80" s="320">
        <v>12</v>
      </c>
      <c r="B80" s="372" t="s">
        <v>498</v>
      </c>
      <c r="C80" s="342" t="s">
        <v>365</v>
      </c>
      <c r="D80" s="341"/>
      <c r="E80" s="341"/>
      <c r="F80" s="319" t="s">
        <v>499</v>
      </c>
      <c r="G80" s="343">
        <v>436906.519119</v>
      </c>
      <c r="H80" s="341"/>
      <c r="I80" s="341"/>
      <c r="J80" s="343">
        <v>43441.373823799979</v>
      </c>
      <c r="K80" s="343">
        <v>20763</v>
      </c>
      <c r="L80" s="341"/>
      <c r="M80" s="341"/>
      <c r="N80" s="343">
        <v>20763</v>
      </c>
      <c r="O80" s="343">
        <f t="shared" si="1"/>
        <v>416143.519119</v>
      </c>
      <c r="P80" s="341"/>
      <c r="Q80" s="341"/>
      <c r="R80" s="341"/>
      <c r="S80" s="343">
        <v>20700</v>
      </c>
      <c r="T80" s="341"/>
      <c r="U80" s="341"/>
      <c r="V80" s="343">
        <v>20700</v>
      </c>
    </row>
    <row r="81" spans="1:22" ht="47.25">
      <c r="A81" s="320">
        <v>13</v>
      </c>
      <c r="B81" s="371" t="s">
        <v>500</v>
      </c>
      <c r="C81" s="347" t="s">
        <v>365</v>
      </c>
      <c r="D81" s="341"/>
      <c r="E81" s="341"/>
      <c r="F81" s="319" t="s">
        <v>501</v>
      </c>
      <c r="G81" s="343">
        <v>678518.65899999999</v>
      </c>
      <c r="H81" s="341"/>
      <c r="I81" s="341"/>
      <c r="J81" s="343">
        <v>54430.635000000009</v>
      </c>
      <c r="K81" s="343">
        <v>40120.702988000005</v>
      </c>
      <c r="L81" s="341"/>
      <c r="M81" s="341"/>
      <c r="N81" s="343">
        <v>40120.702988000005</v>
      </c>
      <c r="O81" s="343">
        <f t="shared" si="1"/>
        <v>638397.95601199998</v>
      </c>
      <c r="P81" s="341"/>
      <c r="Q81" s="341"/>
      <c r="R81" s="341"/>
      <c r="S81" s="343">
        <v>3000</v>
      </c>
      <c r="T81" s="341"/>
      <c r="U81" s="341"/>
      <c r="V81" s="343">
        <v>3000</v>
      </c>
    </row>
    <row r="82" spans="1:22" ht="141.75">
      <c r="A82" s="320">
        <v>14</v>
      </c>
      <c r="B82" s="355" t="s">
        <v>502</v>
      </c>
      <c r="C82" s="347" t="s">
        <v>482</v>
      </c>
      <c r="D82" s="341"/>
      <c r="E82" s="341"/>
      <c r="F82" s="347" t="s">
        <v>503</v>
      </c>
      <c r="G82" s="343">
        <v>59076</v>
      </c>
      <c r="H82" s="341"/>
      <c r="I82" s="341"/>
      <c r="J82" s="343">
        <v>19076</v>
      </c>
      <c r="K82" s="343">
        <v>5076</v>
      </c>
      <c r="L82" s="341"/>
      <c r="M82" s="341"/>
      <c r="N82" s="343">
        <v>5076</v>
      </c>
      <c r="O82" s="343">
        <f t="shared" si="1"/>
        <v>54000</v>
      </c>
      <c r="P82" s="341"/>
      <c r="Q82" s="341"/>
      <c r="R82" s="341"/>
      <c r="S82" s="343">
        <v>5076</v>
      </c>
      <c r="T82" s="341"/>
      <c r="U82" s="341"/>
      <c r="V82" s="343">
        <v>5076</v>
      </c>
    </row>
    <row r="83" spans="1:22" ht="47.25">
      <c r="A83" s="311"/>
      <c r="B83" s="373" t="s">
        <v>504</v>
      </c>
      <c r="C83" s="374"/>
      <c r="D83" s="341"/>
      <c r="E83" s="341"/>
      <c r="F83" s="308"/>
      <c r="G83" s="343"/>
      <c r="H83" s="341"/>
      <c r="I83" s="341"/>
      <c r="J83" s="343"/>
      <c r="K83" s="343"/>
      <c r="L83" s="341"/>
      <c r="M83" s="341"/>
      <c r="N83" s="343"/>
      <c r="O83" s="343">
        <f t="shared" si="1"/>
        <v>0</v>
      </c>
      <c r="P83" s="341"/>
      <c r="Q83" s="341"/>
      <c r="R83" s="341"/>
      <c r="S83" s="343"/>
      <c r="T83" s="341"/>
      <c r="U83" s="341"/>
      <c r="V83" s="343"/>
    </row>
    <row r="84" spans="1:22" ht="94.5">
      <c r="A84" s="320">
        <v>1</v>
      </c>
      <c r="B84" s="355" t="s">
        <v>505</v>
      </c>
      <c r="C84" s="347" t="s">
        <v>482</v>
      </c>
      <c r="D84" s="341"/>
      <c r="E84" s="341"/>
      <c r="F84" s="319" t="s">
        <v>506</v>
      </c>
      <c r="G84" s="343">
        <v>13472</v>
      </c>
      <c r="H84" s="341"/>
      <c r="I84" s="341"/>
      <c r="J84" s="343">
        <v>2538</v>
      </c>
      <c r="K84" s="343">
        <v>2538</v>
      </c>
      <c r="L84" s="341"/>
      <c r="M84" s="341"/>
      <c r="N84" s="343">
        <v>2538</v>
      </c>
      <c r="O84" s="343">
        <f t="shared" si="1"/>
        <v>10934</v>
      </c>
      <c r="P84" s="341"/>
      <c r="Q84" s="341"/>
      <c r="R84" s="341"/>
      <c r="S84" s="343">
        <v>2583</v>
      </c>
      <c r="T84" s="341"/>
      <c r="U84" s="341"/>
      <c r="V84" s="343">
        <v>2583</v>
      </c>
    </row>
    <row r="85" spans="1:22" ht="31.5">
      <c r="A85" s="320">
        <v>2</v>
      </c>
      <c r="B85" s="371" t="s">
        <v>507</v>
      </c>
      <c r="C85" s="347" t="s">
        <v>482</v>
      </c>
      <c r="D85" s="341"/>
      <c r="E85" s="341"/>
      <c r="F85" s="319"/>
      <c r="G85" s="343"/>
      <c r="H85" s="341"/>
      <c r="I85" s="341"/>
      <c r="J85" s="343"/>
      <c r="K85" s="343">
        <v>52279</v>
      </c>
      <c r="L85" s="341"/>
      <c r="M85" s="341"/>
      <c r="N85" s="343">
        <v>52279</v>
      </c>
      <c r="O85" s="343"/>
      <c r="P85" s="341"/>
      <c r="Q85" s="341"/>
      <c r="R85" s="341"/>
      <c r="S85" s="343">
        <v>13321</v>
      </c>
      <c r="T85" s="341"/>
      <c r="U85" s="341"/>
      <c r="V85" s="343">
        <v>13321</v>
      </c>
    </row>
    <row r="86" spans="1:22" ht="31.5">
      <c r="A86" s="311"/>
      <c r="B86" s="373" t="s">
        <v>508</v>
      </c>
      <c r="C86" s="374"/>
      <c r="D86" s="341"/>
      <c r="E86" s="341"/>
      <c r="F86" s="308"/>
      <c r="G86" s="343"/>
      <c r="H86" s="341"/>
      <c r="I86" s="341"/>
      <c r="J86" s="343"/>
      <c r="K86" s="343"/>
      <c r="L86" s="341"/>
      <c r="M86" s="341"/>
      <c r="N86" s="343"/>
      <c r="O86" s="343">
        <f t="shared" si="1"/>
        <v>0</v>
      </c>
      <c r="P86" s="341"/>
      <c r="Q86" s="341"/>
      <c r="R86" s="341"/>
      <c r="S86" s="343"/>
      <c r="T86" s="341"/>
      <c r="U86" s="341"/>
      <c r="V86" s="343"/>
    </row>
    <row r="87" spans="1:22" ht="47.25">
      <c r="A87" s="320">
        <v>1</v>
      </c>
      <c r="B87" s="371" t="s">
        <v>509</v>
      </c>
      <c r="C87" s="347" t="s">
        <v>482</v>
      </c>
      <c r="D87" s="341"/>
      <c r="E87" s="341"/>
      <c r="F87" s="319"/>
      <c r="G87" s="343"/>
      <c r="H87" s="341"/>
      <c r="I87" s="341"/>
      <c r="J87" s="343"/>
      <c r="K87" s="343">
        <v>525500</v>
      </c>
      <c r="L87" s="341"/>
      <c r="M87" s="341"/>
      <c r="N87" s="343">
        <v>525500</v>
      </c>
      <c r="O87" s="343"/>
      <c r="P87" s="341"/>
      <c r="Q87" s="341"/>
      <c r="R87" s="341"/>
      <c r="S87" s="343">
        <v>30000</v>
      </c>
      <c r="T87" s="341"/>
      <c r="U87" s="341"/>
      <c r="V87" s="343">
        <v>30000</v>
      </c>
    </row>
    <row r="88" spans="1:22" ht="47.25">
      <c r="A88" s="320">
        <v>2</v>
      </c>
      <c r="B88" s="371" t="s">
        <v>510</v>
      </c>
      <c r="C88" s="347" t="s">
        <v>409</v>
      </c>
      <c r="D88" s="341"/>
      <c r="E88" s="341"/>
      <c r="F88" s="319"/>
      <c r="G88" s="343"/>
      <c r="H88" s="341"/>
      <c r="I88" s="341"/>
      <c r="J88" s="343"/>
      <c r="K88" s="343">
        <v>100160</v>
      </c>
      <c r="L88" s="341"/>
      <c r="M88" s="341"/>
      <c r="N88" s="343">
        <v>100160</v>
      </c>
      <c r="O88" s="343"/>
      <c r="P88" s="341"/>
      <c r="Q88" s="341"/>
      <c r="R88" s="341"/>
      <c r="S88" s="343">
        <v>1000</v>
      </c>
      <c r="T88" s="341"/>
      <c r="U88" s="341"/>
      <c r="V88" s="343">
        <v>1000</v>
      </c>
    </row>
    <row r="89" spans="1:22" ht="31.5">
      <c r="A89" s="320">
        <v>3</v>
      </c>
      <c r="B89" s="371" t="s">
        <v>511</v>
      </c>
      <c r="C89" s="347" t="s">
        <v>482</v>
      </c>
      <c r="D89" s="341"/>
      <c r="E89" s="341"/>
      <c r="F89" s="319"/>
      <c r="G89" s="343"/>
      <c r="H89" s="341"/>
      <c r="I89" s="341"/>
      <c r="J89" s="343"/>
      <c r="K89" s="343">
        <v>511951</v>
      </c>
      <c r="L89" s="341"/>
      <c r="M89" s="341"/>
      <c r="N89" s="343">
        <v>511951</v>
      </c>
      <c r="O89" s="343"/>
      <c r="P89" s="341"/>
      <c r="Q89" s="341"/>
      <c r="R89" s="341"/>
      <c r="S89" s="343">
        <v>5000</v>
      </c>
      <c r="T89" s="341"/>
      <c r="U89" s="341"/>
      <c r="V89" s="343">
        <v>5000</v>
      </c>
    </row>
    <row r="90" spans="1:22" ht="47.25">
      <c r="A90" s="320">
        <v>4</v>
      </c>
      <c r="B90" s="371" t="s">
        <v>512</v>
      </c>
      <c r="C90" s="347" t="s">
        <v>482</v>
      </c>
      <c r="D90" s="341"/>
      <c r="E90" s="341"/>
      <c r="F90" s="319"/>
      <c r="G90" s="343"/>
      <c r="H90" s="341"/>
      <c r="I90" s="341"/>
      <c r="J90" s="343"/>
      <c r="K90" s="343">
        <v>16250</v>
      </c>
      <c r="L90" s="341"/>
      <c r="M90" s="341"/>
      <c r="N90" s="343">
        <v>16250</v>
      </c>
      <c r="O90" s="343"/>
      <c r="P90" s="341"/>
      <c r="Q90" s="341"/>
      <c r="R90" s="341"/>
      <c r="S90" s="343">
        <v>2000</v>
      </c>
      <c r="T90" s="341"/>
      <c r="U90" s="341"/>
      <c r="V90" s="343">
        <v>2000</v>
      </c>
    </row>
    <row r="91" spans="1:22">
      <c r="A91" s="320">
        <v>5</v>
      </c>
      <c r="B91" s="350" t="s">
        <v>513</v>
      </c>
      <c r="C91" s="319" t="s">
        <v>365</v>
      </c>
      <c r="D91" s="341"/>
      <c r="E91" s="341"/>
      <c r="F91" s="375"/>
      <c r="G91" s="343">
        <v>1000000</v>
      </c>
      <c r="H91" s="341"/>
      <c r="I91" s="341"/>
      <c r="J91" s="343"/>
      <c r="K91" s="343">
        <v>367000</v>
      </c>
      <c r="L91" s="341"/>
      <c r="M91" s="341"/>
      <c r="N91" s="343">
        <v>367000</v>
      </c>
      <c r="O91" s="343">
        <f t="shared" si="1"/>
        <v>633000</v>
      </c>
      <c r="P91" s="341"/>
      <c r="Q91" s="341"/>
      <c r="R91" s="341"/>
      <c r="S91" s="343">
        <v>1000</v>
      </c>
      <c r="T91" s="341"/>
      <c r="U91" s="341"/>
      <c r="V91" s="343">
        <v>1000</v>
      </c>
    </row>
    <row r="92" spans="1:22">
      <c r="A92" s="311" t="s">
        <v>16</v>
      </c>
      <c r="B92" s="373" t="s">
        <v>514</v>
      </c>
      <c r="C92" s="374"/>
      <c r="D92" s="341"/>
      <c r="E92" s="341"/>
      <c r="F92" s="308"/>
      <c r="G92" s="343">
        <v>491912</v>
      </c>
      <c r="H92" s="341"/>
      <c r="I92" s="341"/>
      <c r="J92" s="343">
        <v>38670</v>
      </c>
      <c r="K92" s="343">
        <v>207674</v>
      </c>
      <c r="L92" s="341"/>
      <c r="M92" s="341"/>
      <c r="N92" s="343">
        <v>207674</v>
      </c>
      <c r="O92" s="343">
        <f t="shared" si="1"/>
        <v>284238</v>
      </c>
      <c r="P92" s="341"/>
      <c r="Q92" s="341"/>
      <c r="R92" s="341"/>
      <c r="S92" s="343">
        <v>55932</v>
      </c>
      <c r="T92" s="341"/>
      <c r="U92" s="341"/>
      <c r="V92" s="343">
        <v>55932</v>
      </c>
    </row>
    <row r="93" spans="1:22" ht="31.5">
      <c r="A93" s="320">
        <v>1</v>
      </c>
      <c r="B93" s="376" t="s">
        <v>515</v>
      </c>
      <c r="C93" s="377" t="s">
        <v>315</v>
      </c>
      <c r="D93" s="341"/>
      <c r="E93" s="341"/>
      <c r="F93" s="319" t="s">
        <v>516</v>
      </c>
      <c r="G93" s="343">
        <v>51279</v>
      </c>
      <c r="H93" s="341"/>
      <c r="I93" s="341"/>
      <c r="J93" s="343">
        <v>6279</v>
      </c>
      <c r="K93" s="343">
        <v>5000</v>
      </c>
      <c r="L93" s="341"/>
      <c r="M93" s="341"/>
      <c r="N93" s="343">
        <v>5000</v>
      </c>
      <c r="O93" s="343">
        <f t="shared" si="1"/>
        <v>46279</v>
      </c>
      <c r="P93" s="341"/>
      <c r="Q93" s="341"/>
      <c r="R93" s="341"/>
      <c r="S93" s="343">
        <v>5000</v>
      </c>
      <c r="T93" s="341"/>
      <c r="U93" s="341"/>
      <c r="V93" s="343">
        <v>5000</v>
      </c>
    </row>
    <row r="94" spans="1:22" ht="47.25">
      <c r="A94" s="320">
        <v>2</v>
      </c>
      <c r="B94" s="378" t="s">
        <v>517</v>
      </c>
      <c r="C94" s="356" t="s">
        <v>312</v>
      </c>
      <c r="D94" s="341"/>
      <c r="E94" s="341"/>
      <c r="F94" s="379" t="s">
        <v>518</v>
      </c>
      <c r="G94" s="343">
        <v>29000</v>
      </c>
      <c r="H94" s="341"/>
      <c r="I94" s="341"/>
      <c r="J94" s="343">
        <v>11000</v>
      </c>
      <c r="K94" s="343">
        <v>9000</v>
      </c>
      <c r="L94" s="341"/>
      <c r="M94" s="341"/>
      <c r="N94" s="343">
        <v>9000</v>
      </c>
      <c r="O94" s="343">
        <f t="shared" si="1"/>
        <v>20000</v>
      </c>
      <c r="P94" s="341"/>
      <c r="Q94" s="341"/>
      <c r="R94" s="341"/>
      <c r="S94" s="343">
        <v>9000</v>
      </c>
      <c r="T94" s="341"/>
      <c r="U94" s="341"/>
      <c r="V94" s="343">
        <v>9000</v>
      </c>
    </row>
    <row r="95" spans="1:22" ht="63">
      <c r="A95" s="320">
        <v>3</v>
      </c>
      <c r="B95" s="333" t="s">
        <v>519</v>
      </c>
      <c r="C95" s="319" t="s">
        <v>365</v>
      </c>
      <c r="D95" s="341"/>
      <c r="E95" s="341"/>
      <c r="F95" s="319" t="s">
        <v>520</v>
      </c>
      <c r="G95" s="343">
        <v>339942</v>
      </c>
      <c r="H95" s="341"/>
      <c r="I95" s="341"/>
      <c r="J95" s="343"/>
      <c r="K95" s="343">
        <v>180942</v>
      </c>
      <c r="L95" s="341"/>
      <c r="M95" s="341"/>
      <c r="N95" s="343">
        <v>180942</v>
      </c>
      <c r="O95" s="343">
        <f t="shared" si="1"/>
        <v>159000</v>
      </c>
      <c r="P95" s="341"/>
      <c r="Q95" s="341"/>
      <c r="R95" s="341"/>
      <c r="S95" s="343">
        <v>30000</v>
      </c>
      <c r="T95" s="341"/>
      <c r="U95" s="341"/>
      <c r="V95" s="343">
        <v>30000</v>
      </c>
    </row>
    <row r="96" spans="1:22" ht="31.5">
      <c r="A96" s="320">
        <v>4</v>
      </c>
      <c r="B96" s="376" t="s">
        <v>521</v>
      </c>
      <c r="C96" s="377" t="s">
        <v>308</v>
      </c>
      <c r="D96" s="341"/>
      <c r="E96" s="341"/>
      <c r="F96" s="377" t="s">
        <v>522</v>
      </c>
      <c r="G96" s="343">
        <v>29971</v>
      </c>
      <c r="H96" s="341"/>
      <c r="I96" s="341"/>
      <c r="J96" s="343">
        <v>9971</v>
      </c>
      <c r="K96" s="343">
        <v>2812</v>
      </c>
      <c r="L96" s="341"/>
      <c r="M96" s="341"/>
      <c r="N96" s="343">
        <v>2812</v>
      </c>
      <c r="O96" s="343">
        <f t="shared" si="1"/>
        <v>27159</v>
      </c>
      <c r="P96" s="341"/>
      <c r="Q96" s="341"/>
      <c r="R96" s="341"/>
      <c r="S96" s="343">
        <v>2012</v>
      </c>
      <c r="T96" s="341"/>
      <c r="U96" s="341"/>
      <c r="V96" s="343">
        <v>2012</v>
      </c>
    </row>
    <row r="97" spans="1:22" ht="126">
      <c r="A97" s="320">
        <v>5</v>
      </c>
      <c r="B97" s="89" t="s">
        <v>523</v>
      </c>
      <c r="C97" s="319" t="s">
        <v>313</v>
      </c>
      <c r="D97" s="341"/>
      <c r="E97" s="341"/>
      <c r="F97" s="331" t="s">
        <v>524</v>
      </c>
      <c r="G97" s="343">
        <v>11520</v>
      </c>
      <c r="H97" s="341"/>
      <c r="I97" s="341"/>
      <c r="J97" s="343">
        <v>1920</v>
      </c>
      <c r="K97" s="343">
        <v>1920</v>
      </c>
      <c r="L97" s="341"/>
      <c r="M97" s="341"/>
      <c r="N97" s="343">
        <v>1920</v>
      </c>
      <c r="O97" s="343">
        <f t="shared" si="1"/>
        <v>9600</v>
      </c>
      <c r="P97" s="341"/>
      <c r="Q97" s="341"/>
      <c r="R97" s="341"/>
      <c r="S97" s="343">
        <v>1920</v>
      </c>
      <c r="T97" s="341"/>
      <c r="U97" s="341"/>
      <c r="V97" s="343">
        <v>1920</v>
      </c>
    </row>
    <row r="98" spans="1:22" ht="94.5">
      <c r="A98" s="320">
        <v>6</v>
      </c>
      <c r="B98" s="89" t="s">
        <v>525</v>
      </c>
      <c r="C98" s="319" t="s">
        <v>313</v>
      </c>
      <c r="D98" s="341"/>
      <c r="E98" s="341"/>
      <c r="F98" s="331" t="s">
        <v>526</v>
      </c>
      <c r="G98" s="343">
        <v>12200</v>
      </c>
      <c r="H98" s="341"/>
      <c r="I98" s="341"/>
      <c r="J98" s="343">
        <v>2500</v>
      </c>
      <c r="K98" s="343">
        <v>1000</v>
      </c>
      <c r="L98" s="341"/>
      <c r="M98" s="341"/>
      <c r="N98" s="343">
        <v>1000</v>
      </c>
      <c r="O98" s="343">
        <f t="shared" si="1"/>
        <v>11200</v>
      </c>
      <c r="P98" s="341"/>
      <c r="Q98" s="341"/>
      <c r="R98" s="341"/>
      <c r="S98" s="343">
        <v>1000</v>
      </c>
      <c r="T98" s="341"/>
      <c r="U98" s="341"/>
      <c r="V98" s="343">
        <v>1000</v>
      </c>
    </row>
    <row r="99" spans="1:22" ht="31.5">
      <c r="A99" s="320">
        <v>7</v>
      </c>
      <c r="B99" s="321" t="s">
        <v>527</v>
      </c>
      <c r="C99" s="326" t="s">
        <v>365</v>
      </c>
      <c r="D99" s="341"/>
      <c r="E99" s="341"/>
      <c r="F99" s="380"/>
      <c r="G99" s="343">
        <v>18000</v>
      </c>
      <c r="H99" s="341"/>
      <c r="I99" s="341"/>
      <c r="J99" s="343">
        <v>7000</v>
      </c>
      <c r="K99" s="343">
        <v>7000</v>
      </c>
      <c r="L99" s="341"/>
      <c r="M99" s="341"/>
      <c r="N99" s="343">
        <v>7000</v>
      </c>
      <c r="O99" s="343">
        <f t="shared" si="1"/>
        <v>11000</v>
      </c>
      <c r="P99" s="341"/>
      <c r="Q99" s="341"/>
      <c r="R99" s="341"/>
      <c r="S99" s="343">
        <v>7000</v>
      </c>
      <c r="T99" s="341"/>
      <c r="U99" s="341"/>
      <c r="V99" s="343">
        <v>7000</v>
      </c>
    </row>
    <row r="100" spans="1:22">
      <c r="A100" s="311" t="s">
        <v>18</v>
      </c>
      <c r="B100" s="381" t="s">
        <v>528</v>
      </c>
      <c r="C100" s="382"/>
      <c r="D100" s="341"/>
      <c r="E100" s="341"/>
      <c r="F100" s="383"/>
      <c r="G100" s="343">
        <v>65000</v>
      </c>
      <c r="H100" s="341"/>
      <c r="I100" s="341"/>
      <c r="J100" s="343">
        <v>65000</v>
      </c>
      <c r="K100" s="343">
        <v>230853.432</v>
      </c>
      <c r="L100" s="341"/>
      <c r="M100" s="341"/>
      <c r="N100" s="343">
        <v>230853.432</v>
      </c>
      <c r="O100" s="343">
        <f t="shared" si="1"/>
        <v>-165853.432</v>
      </c>
      <c r="P100" s="341"/>
      <c r="Q100" s="341"/>
      <c r="R100" s="341"/>
      <c r="S100" s="343">
        <v>452752.43200000003</v>
      </c>
      <c r="T100" s="341"/>
      <c r="U100" s="341"/>
      <c r="V100" s="343">
        <v>452752.43200000003</v>
      </c>
    </row>
    <row r="101" spans="1:22" ht="31.5">
      <c r="A101" s="320">
        <v>1</v>
      </c>
      <c r="B101" s="333" t="s">
        <v>529</v>
      </c>
      <c r="C101" s="319"/>
      <c r="D101" s="341"/>
      <c r="E101" s="341"/>
      <c r="F101" s="375"/>
      <c r="G101" s="343">
        <v>5000</v>
      </c>
      <c r="H101" s="341"/>
      <c r="I101" s="341"/>
      <c r="J101" s="343">
        <v>5000</v>
      </c>
      <c r="K101" s="343"/>
      <c r="L101" s="341"/>
      <c r="M101" s="341"/>
      <c r="N101" s="343"/>
      <c r="O101" s="343">
        <f t="shared" si="1"/>
        <v>5000</v>
      </c>
      <c r="P101" s="341"/>
      <c r="Q101" s="341"/>
      <c r="R101" s="341"/>
      <c r="S101" s="343">
        <v>5000</v>
      </c>
      <c r="T101" s="341"/>
      <c r="U101" s="341"/>
      <c r="V101" s="343">
        <v>5000</v>
      </c>
    </row>
    <row r="102" spans="1:22">
      <c r="A102" s="320">
        <v>2</v>
      </c>
      <c r="B102" s="333" t="s">
        <v>530</v>
      </c>
      <c r="C102" s="319"/>
      <c r="D102" s="341"/>
      <c r="E102" s="341"/>
      <c r="F102" s="375"/>
      <c r="G102" s="343">
        <v>60000</v>
      </c>
      <c r="H102" s="341"/>
      <c r="I102" s="341"/>
      <c r="J102" s="343">
        <v>60000</v>
      </c>
      <c r="K102" s="343"/>
      <c r="L102" s="341"/>
      <c r="M102" s="341"/>
      <c r="N102" s="343"/>
      <c r="O102" s="343">
        <f t="shared" si="1"/>
        <v>60000</v>
      </c>
      <c r="P102" s="341"/>
      <c r="Q102" s="341"/>
      <c r="R102" s="341"/>
      <c r="S102" s="343">
        <v>15000</v>
      </c>
      <c r="T102" s="341"/>
      <c r="U102" s="341"/>
      <c r="V102" s="343">
        <v>15000</v>
      </c>
    </row>
    <row r="103" spans="1:22" ht="31.5">
      <c r="A103" s="320">
        <v>3</v>
      </c>
      <c r="B103" s="340" t="s">
        <v>531</v>
      </c>
      <c r="C103" s="334" t="s">
        <v>482</v>
      </c>
      <c r="D103" s="341"/>
      <c r="E103" s="341"/>
      <c r="F103" s="347"/>
      <c r="G103" s="343"/>
      <c r="H103" s="341"/>
      <c r="I103" s="341"/>
      <c r="J103" s="343"/>
      <c r="K103" s="343">
        <v>100000</v>
      </c>
      <c r="L103" s="341"/>
      <c r="M103" s="341"/>
      <c r="N103" s="343">
        <v>100000</v>
      </c>
      <c r="O103" s="343"/>
      <c r="P103" s="341"/>
      <c r="Q103" s="341"/>
      <c r="R103" s="341"/>
      <c r="S103" s="343">
        <v>15000</v>
      </c>
      <c r="T103" s="341"/>
      <c r="U103" s="341"/>
      <c r="V103" s="343">
        <v>15000</v>
      </c>
    </row>
    <row r="104" spans="1:22" ht="31.5">
      <c r="A104" s="320">
        <v>4</v>
      </c>
      <c r="B104" s="384" t="s">
        <v>532</v>
      </c>
      <c r="C104" s="385"/>
      <c r="D104" s="341"/>
      <c r="E104" s="341"/>
      <c r="F104" s="386"/>
      <c r="G104" s="343"/>
      <c r="H104" s="341"/>
      <c r="I104" s="341"/>
      <c r="J104" s="343"/>
      <c r="K104" s="343"/>
      <c r="L104" s="341"/>
      <c r="M104" s="341"/>
      <c r="N104" s="343"/>
      <c r="O104" s="343">
        <f t="shared" si="1"/>
        <v>0</v>
      </c>
      <c r="P104" s="341"/>
      <c r="Q104" s="341"/>
      <c r="R104" s="341"/>
      <c r="S104" s="343">
        <v>50000</v>
      </c>
      <c r="T104" s="341"/>
      <c r="U104" s="341"/>
      <c r="V104" s="343">
        <v>50000</v>
      </c>
    </row>
    <row r="105" spans="1:22" ht="31.5">
      <c r="A105" s="320">
        <v>5</v>
      </c>
      <c r="B105" s="384" t="s">
        <v>533</v>
      </c>
      <c r="C105" s="387"/>
      <c r="D105" s="341"/>
      <c r="E105" s="341"/>
      <c r="F105" s="388"/>
      <c r="G105" s="343"/>
      <c r="H105" s="341"/>
      <c r="I105" s="341"/>
      <c r="J105" s="343"/>
      <c r="K105" s="343"/>
      <c r="L105" s="341"/>
      <c r="M105" s="341"/>
      <c r="N105" s="343"/>
      <c r="O105" s="343">
        <f t="shared" si="1"/>
        <v>0</v>
      </c>
      <c r="P105" s="341"/>
      <c r="Q105" s="341"/>
      <c r="R105" s="341"/>
      <c r="S105" s="343">
        <v>68870</v>
      </c>
      <c r="T105" s="341"/>
      <c r="U105" s="341"/>
      <c r="V105" s="343">
        <v>68870</v>
      </c>
    </row>
    <row r="106" spans="1:22" ht="31.5">
      <c r="A106" s="320">
        <v>6</v>
      </c>
      <c r="B106" s="384" t="s">
        <v>534</v>
      </c>
      <c r="C106" s="385"/>
      <c r="D106" s="341"/>
      <c r="E106" s="341"/>
      <c r="F106" s="386"/>
      <c r="G106" s="343"/>
      <c r="H106" s="341"/>
      <c r="I106" s="341"/>
      <c r="J106" s="343"/>
      <c r="K106" s="343"/>
      <c r="L106" s="341"/>
      <c r="M106" s="341"/>
      <c r="N106" s="343"/>
      <c r="O106" s="343">
        <f t="shared" si="1"/>
        <v>0</v>
      </c>
      <c r="P106" s="341"/>
      <c r="Q106" s="341"/>
      <c r="R106" s="341"/>
      <c r="S106" s="343">
        <v>170000</v>
      </c>
      <c r="T106" s="341"/>
      <c r="U106" s="341"/>
      <c r="V106" s="343">
        <v>170000</v>
      </c>
    </row>
    <row r="107" spans="1:22" ht="63">
      <c r="A107" s="320">
        <v>7</v>
      </c>
      <c r="B107" s="384" t="s">
        <v>535</v>
      </c>
      <c r="C107" s="385"/>
      <c r="D107" s="341"/>
      <c r="E107" s="341"/>
      <c r="F107" s="386"/>
      <c r="G107" s="343"/>
      <c r="H107" s="341"/>
      <c r="I107" s="341"/>
      <c r="J107" s="343"/>
      <c r="K107" s="343"/>
      <c r="L107" s="341"/>
      <c r="M107" s="341"/>
      <c r="N107" s="343"/>
      <c r="O107" s="343">
        <f t="shared" si="1"/>
        <v>0</v>
      </c>
      <c r="P107" s="341"/>
      <c r="Q107" s="341"/>
      <c r="R107" s="341"/>
      <c r="S107" s="343">
        <v>50000</v>
      </c>
      <c r="T107" s="341"/>
      <c r="U107" s="341"/>
      <c r="V107" s="343">
        <v>50000</v>
      </c>
    </row>
    <row r="108" spans="1:22" ht="31.5">
      <c r="A108" s="320">
        <v>8</v>
      </c>
      <c r="B108" s="384" t="s">
        <v>536</v>
      </c>
      <c r="C108" s="385"/>
      <c r="D108" s="341"/>
      <c r="E108" s="341"/>
      <c r="F108" s="386"/>
      <c r="G108" s="343"/>
      <c r="H108" s="341"/>
      <c r="I108" s="341"/>
      <c r="J108" s="343"/>
      <c r="K108" s="343">
        <v>130853.432</v>
      </c>
      <c r="L108" s="341"/>
      <c r="M108" s="341"/>
      <c r="N108" s="343">
        <v>130853.432</v>
      </c>
      <c r="O108" s="343"/>
      <c r="P108" s="341"/>
      <c r="Q108" s="341"/>
      <c r="R108" s="341"/>
      <c r="S108" s="343">
        <v>78882.432000000001</v>
      </c>
      <c r="T108" s="341"/>
      <c r="U108" s="341"/>
      <c r="V108" s="343">
        <v>78882.432000000001</v>
      </c>
    </row>
    <row r="109" spans="1:22">
      <c r="A109" s="389"/>
      <c r="B109" s="390" t="s">
        <v>537</v>
      </c>
      <c r="C109" s="385"/>
      <c r="D109" s="341"/>
      <c r="E109" s="341"/>
      <c r="F109" s="386"/>
      <c r="G109" s="343"/>
      <c r="H109" s="341"/>
      <c r="I109" s="341"/>
      <c r="J109" s="343"/>
      <c r="K109" s="343">
        <v>1632</v>
      </c>
      <c r="L109" s="341"/>
      <c r="M109" s="341"/>
      <c r="N109" s="343">
        <v>1632</v>
      </c>
      <c r="O109" s="343"/>
      <c r="P109" s="341"/>
      <c r="Q109" s="341"/>
      <c r="R109" s="341"/>
      <c r="S109" s="343">
        <v>1632</v>
      </c>
      <c r="T109" s="341"/>
      <c r="U109" s="341"/>
      <c r="V109" s="343">
        <v>1632</v>
      </c>
    </row>
    <row r="110" spans="1:22" ht="47.25">
      <c r="A110" s="389"/>
      <c r="B110" s="390" t="s">
        <v>538</v>
      </c>
      <c r="C110" s="385"/>
      <c r="D110" s="341"/>
      <c r="E110" s="341"/>
      <c r="F110" s="386"/>
      <c r="G110" s="343"/>
      <c r="H110" s="341"/>
      <c r="I110" s="341"/>
      <c r="J110" s="343"/>
      <c r="K110" s="343">
        <v>2500</v>
      </c>
      <c r="L110" s="341"/>
      <c r="M110" s="341"/>
      <c r="N110" s="343">
        <v>2500</v>
      </c>
      <c r="O110" s="343"/>
      <c r="P110" s="341"/>
      <c r="Q110" s="341"/>
      <c r="R110" s="341"/>
      <c r="S110" s="343">
        <v>2500</v>
      </c>
      <c r="T110" s="341"/>
      <c r="U110" s="341"/>
      <c r="V110" s="343">
        <v>2500</v>
      </c>
    </row>
    <row r="111" spans="1:22" ht="31.5">
      <c r="A111" s="389"/>
      <c r="B111" s="390" t="s">
        <v>539</v>
      </c>
      <c r="C111" s="385"/>
      <c r="D111" s="341"/>
      <c r="E111" s="341"/>
      <c r="F111" s="386"/>
      <c r="G111" s="343"/>
      <c r="H111" s="341"/>
      <c r="I111" s="341"/>
      <c r="J111" s="343"/>
      <c r="K111" s="343">
        <v>7388</v>
      </c>
      <c r="L111" s="341"/>
      <c r="M111" s="341"/>
      <c r="N111" s="343">
        <v>7388</v>
      </c>
      <c r="O111" s="343"/>
      <c r="P111" s="341"/>
      <c r="Q111" s="341"/>
      <c r="R111" s="341"/>
      <c r="S111" s="343">
        <v>3000</v>
      </c>
      <c r="T111" s="341"/>
      <c r="U111" s="341"/>
      <c r="V111" s="343">
        <v>3000</v>
      </c>
    </row>
    <row r="112" spans="1:22">
      <c r="A112" s="389"/>
      <c r="B112" s="390" t="s">
        <v>540</v>
      </c>
      <c r="C112" s="385"/>
      <c r="D112" s="341"/>
      <c r="E112" s="341"/>
      <c r="F112" s="386"/>
      <c r="G112" s="343"/>
      <c r="H112" s="341"/>
      <c r="I112" s="341"/>
      <c r="J112" s="343"/>
      <c r="K112" s="343">
        <v>2200</v>
      </c>
      <c r="L112" s="341"/>
      <c r="M112" s="341"/>
      <c r="N112" s="343">
        <v>2200</v>
      </c>
      <c r="O112" s="343"/>
      <c r="P112" s="341"/>
      <c r="Q112" s="341"/>
      <c r="R112" s="341"/>
      <c r="S112" s="343">
        <v>2200</v>
      </c>
      <c r="T112" s="341"/>
      <c r="U112" s="341"/>
      <c r="V112" s="343">
        <v>2200</v>
      </c>
    </row>
    <row r="113" spans="1:22">
      <c r="A113" s="389"/>
      <c r="B113" s="390" t="s">
        <v>541</v>
      </c>
      <c r="C113" s="385"/>
      <c r="D113" s="341"/>
      <c r="E113" s="341"/>
      <c r="F113" s="386"/>
      <c r="G113" s="343"/>
      <c r="H113" s="341"/>
      <c r="I113" s="341"/>
      <c r="J113" s="343"/>
      <c r="K113" s="343">
        <v>2915</v>
      </c>
      <c r="L113" s="341"/>
      <c r="M113" s="341"/>
      <c r="N113" s="343">
        <v>2915</v>
      </c>
      <c r="O113" s="343"/>
      <c r="P113" s="341"/>
      <c r="Q113" s="341"/>
      <c r="R113" s="341"/>
      <c r="S113" s="343">
        <v>2915</v>
      </c>
      <c r="T113" s="341"/>
      <c r="U113" s="341"/>
      <c r="V113" s="343">
        <v>2915</v>
      </c>
    </row>
    <row r="114" spans="1:22" ht="31.5">
      <c r="A114" s="389"/>
      <c r="B114" s="390" t="s">
        <v>542</v>
      </c>
      <c r="C114" s="385"/>
      <c r="D114" s="341"/>
      <c r="E114" s="341"/>
      <c r="F114" s="386"/>
      <c r="G114" s="343"/>
      <c r="H114" s="341"/>
      <c r="I114" s="341"/>
      <c r="J114" s="343"/>
      <c r="K114" s="343">
        <v>4000</v>
      </c>
      <c r="L114" s="341"/>
      <c r="M114" s="341"/>
      <c r="N114" s="343">
        <v>4000</v>
      </c>
      <c r="O114" s="343"/>
      <c r="P114" s="341"/>
      <c r="Q114" s="341"/>
      <c r="R114" s="341"/>
      <c r="S114" s="343">
        <v>4000</v>
      </c>
      <c r="T114" s="341"/>
      <c r="U114" s="341"/>
      <c r="V114" s="343">
        <v>4000</v>
      </c>
    </row>
    <row r="115" spans="1:22">
      <c r="A115" s="389"/>
      <c r="B115" s="390" t="s">
        <v>543</v>
      </c>
      <c r="C115" s="385"/>
      <c r="D115" s="341"/>
      <c r="E115" s="341"/>
      <c r="F115" s="386"/>
      <c r="G115" s="343"/>
      <c r="H115" s="341"/>
      <c r="I115" s="341"/>
      <c r="J115" s="343"/>
      <c r="K115" s="343">
        <v>3500</v>
      </c>
      <c r="L115" s="341"/>
      <c r="M115" s="341"/>
      <c r="N115" s="343">
        <v>3500</v>
      </c>
      <c r="O115" s="343"/>
      <c r="P115" s="341"/>
      <c r="Q115" s="341"/>
      <c r="R115" s="341"/>
      <c r="S115" s="343">
        <v>3500</v>
      </c>
      <c r="T115" s="341"/>
      <c r="U115" s="341"/>
      <c r="V115" s="343">
        <v>3500</v>
      </c>
    </row>
    <row r="116" spans="1:22">
      <c r="A116" s="389"/>
      <c r="B116" s="390" t="s">
        <v>544</v>
      </c>
      <c r="C116" s="385"/>
      <c r="D116" s="341"/>
      <c r="E116" s="341"/>
      <c r="F116" s="386"/>
      <c r="G116" s="343"/>
      <c r="H116" s="341"/>
      <c r="I116" s="341"/>
      <c r="J116" s="343"/>
      <c r="K116" s="343">
        <v>4000</v>
      </c>
      <c r="L116" s="341"/>
      <c r="M116" s="341"/>
      <c r="N116" s="343">
        <v>4000</v>
      </c>
      <c r="O116" s="343"/>
      <c r="P116" s="341"/>
      <c r="Q116" s="341"/>
      <c r="R116" s="341"/>
      <c r="S116" s="343">
        <v>4000</v>
      </c>
      <c r="T116" s="341"/>
      <c r="U116" s="341"/>
      <c r="V116" s="343">
        <v>4000</v>
      </c>
    </row>
    <row r="117" spans="1:22">
      <c r="A117" s="389"/>
      <c r="B117" s="390" t="s">
        <v>545</v>
      </c>
      <c r="C117" s="385"/>
      <c r="D117" s="341"/>
      <c r="E117" s="341"/>
      <c r="F117" s="386"/>
      <c r="G117" s="343"/>
      <c r="H117" s="341"/>
      <c r="I117" s="341"/>
      <c r="J117" s="343"/>
      <c r="K117" s="343">
        <v>13000</v>
      </c>
      <c r="L117" s="341"/>
      <c r="M117" s="341"/>
      <c r="N117" s="343">
        <v>13000</v>
      </c>
      <c r="O117" s="343"/>
      <c r="P117" s="341"/>
      <c r="Q117" s="341"/>
      <c r="R117" s="341"/>
      <c r="S117" s="343">
        <v>5000</v>
      </c>
      <c r="T117" s="341"/>
      <c r="U117" s="341"/>
      <c r="V117" s="343">
        <v>5000</v>
      </c>
    </row>
    <row r="118" spans="1:22" ht="31.5">
      <c r="A118" s="389"/>
      <c r="B118" s="390" t="s">
        <v>546</v>
      </c>
      <c r="C118" s="385"/>
      <c r="D118" s="341"/>
      <c r="E118" s="341"/>
      <c r="F118" s="386"/>
      <c r="G118" s="343"/>
      <c r="H118" s="341"/>
      <c r="I118" s="341"/>
      <c r="J118" s="343"/>
      <c r="K118" s="343">
        <v>7600</v>
      </c>
      <c r="L118" s="341"/>
      <c r="M118" s="341"/>
      <c r="N118" s="343">
        <v>7600</v>
      </c>
      <c r="O118" s="343"/>
      <c r="P118" s="341"/>
      <c r="Q118" s="341"/>
      <c r="R118" s="341"/>
      <c r="S118" s="343">
        <v>4000</v>
      </c>
      <c r="T118" s="341"/>
      <c r="U118" s="341"/>
      <c r="V118" s="343">
        <v>4000</v>
      </c>
    </row>
    <row r="119" spans="1:22">
      <c r="A119" s="389"/>
      <c r="B119" s="390" t="s">
        <v>547</v>
      </c>
      <c r="C119" s="385"/>
      <c r="D119" s="341"/>
      <c r="E119" s="341"/>
      <c r="F119" s="386"/>
      <c r="G119" s="343"/>
      <c r="H119" s="341"/>
      <c r="I119" s="341"/>
      <c r="J119" s="343"/>
      <c r="K119" s="343">
        <v>1800</v>
      </c>
      <c r="L119" s="341"/>
      <c r="M119" s="341"/>
      <c r="N119" s="343">
        <v>1800</v>
      </c>
      <c r="O119" s="343"/>
      <c r="P119" s="341"/>
      <c r="Q119" s="341"/>
      <c r="R119" s="341"/>
      <c r="S119" s="343">
        <v>1800</v>
      </c>
      <c r="T119" s="341"/>
      <c r="U119" s="341"/>
      <c r="V119" s="343">
        <v>1800</v>
      </c>
    </row>
    <row r="120" spans="1:22" ht="31.5">
      <c r="A120" s="389"/>
      <c r="B120" s="390" t="s">
        <v>548</v>
      </c>
      <c r="C120" s="385"/>
      <c r="D120" s="341"/>
      <c r="E120" s="341"/>
      <c r="F120" s="386"/>
      <c r="G120" s="343"/>
      <c r="H120" s="341"/>
      <c r="I120" s="341"/>
      <c r="J120" s="343"/>
      <c r="K120" s="343">
        <v>2700</v>
      </c>
      <c r="L120" s="341"/>
      <c r="M120" s="341"/>
      <c r="N120" s="343">
        <v>2700</v>
      </c>
      <c r="O120" s="343"/>
      <c r="P120" s="341"/>
      <c r="Q120" s="341"/>
      <c r="R120" s="341"/>
      <c r="S120" s="343">
        <v>2700</v>
      </c>
      <c r="T120" s="341"/>
      <c r="U120" s="341"/>
      <c r="V120" s="343">
        <v>2700</v>
      </c>
    </row>
    <row r="121" spans="1:22" ht="31.5">
      <c r="A121" s="389"/>
      <c r="B121" s="390" t="s">
        <v>549</v>
      </c>
      <c r="C121" s="385"/>
      <c r="D121" s="341"/>
      <c r="E121" s="341"/>
      <c r="F121" s="386"/>
      <c r="G121" s="343"/>
      <c r="H121" s="341"/>
      <c r="I121" s="341"/>
      <c r="J121" s="343"/>
      <c r="K121" s="343">
        <v>13491</v>
      </c>
      <c r="L121" s="341"/>
      <c r="M121" s="341"/>
      <c r="N121" s="343">
        <v>13491</v>
      </c>
      <c r="O121" s="343"/>
      <c r="P121" s="341"/>
      <c r="Q121" s="341"/>
      <c r="R121" s="341"/>
      <c r="S121" s="343">
        <v>4000</v>
      </c>
      <c r="T121" s="341"/>
      <c r="U121" s="341"/>
      <c r="V121" s="343">
        <v>4000</v>
      </c>
    </row>
    <row r="122" spans="1:22" ht="31.5">
      <c r="A122" s="389"/>
      <c r="B122" s="390" t="s">
        <v>550</v>
      </c>
      <c r="C122" s="385"/>
      <c r="D122" s="341"/>
      <c r="E122" s="341"/>
      <c r="F122" s="386"/>
      <c r="G122" s="343"/>
      <c r="H122" s="341"/>
      <c r="I122" s="341"/>
      <c r="J122" s="343"/>
      <c r="K122" s="343">
        <v>3796.2339999999999</v>
      </c>
      <c r="L122" s="341"/>
      <c r="M122" s="341"/>
      <c r="N122" s="343">
        <v>3796.2339999999999</v>
      </c>
      <c r="O122" s="343"/>
      <c r="P122" s="341"/>
      <c r="Q122" s="341"/>
      <c r="R122" s="341"/>
      <c r="S122" s="343">
        <v>3796.2339999999999</v>
      </c>
      <c r="T122" s="341"/>
      <c r="U122" s="341"/>
      <c r="V122" s="343">
        <v>3796.2339999999999</v>
      </c>
    </row>
    <row r="123" spans="1:22" ht="47.25">
      <c r="A123" s="389"/>
      <c r="B123" s="390" t="s">
        <v>551</v>
      </c>
      <c r="C123" s="385"/>
      <c r="D123" s="341"/>
      <c r="E123" s="341"/>
      <c r="F123" s="386"/>
      <c r="G123" s="343"/>
      <c r="H123" s="341"/>
      <c r="I123" s="341"/>
      <c r="J123" s="343"/>
      <c r="K123" s="343">
        <v>11751</v>
      </c>
      <c r="L123" s="341"/>
      <c r="M123" s="341"/>
      <c r="N123" s="343">
        <v>11751</v>
      </c>
      <c r="O123" s="343"/>
      <c r="P123" s="341"/>
      <c r="Q123" s="341"/>
      <c r="R123" s="341"/>
      <c r="S123" s="343">
        <v>5000</v>
      </c>
      <c r="T123" s="341"/>
      <c r="U123" s="341"/>
      <c r="V123" s="343">
        <v>5000</v>
      </c>
    </row>
    <row r="124" spans="1:22" ht="47.25">
      <c r="A124" s="389"/>
      <c r="B124" s="390" t="s">
        <v>552</v>
      </c>
      <c r="C124" s="385"/>
      <c r="D124" s="341"/>
      <c r="E124" s="341"/>
      <c r="F124" s="386"/>
      <c r="G124" s="343"/>
      <c r="H124" s="341"/>
      <c r="I124" s="341"/>
      <c r="J124" s="343"/>
      <c r="K124" s="343">
        <v>2800</v>
      </c>
      <c r="L124" s="341"/>
      <c r="M124" s="341"/>
      <c r="N124" s="343">
        <v>2800</v>
      </c>
      <c r="O124" s="343"/>
      <c r="P124" s="341"/>
      <c r="Q124" s="341"/>
      <c r="R124" s="341"/>
      <c r="S124" s="343">
        <v>2800</v>
      </c>
      <c r="T124" s="341"/>
      <c r="U124" s="341"/>
      <c r="V124" s="343">
        <v>2800</v>
      </c>
    </row>
    <row r="125" spans="1:22" ht="47.25">
      <c r="A125" s="389"/>
      <c r="B125" s="390" t="s">
        <v>553</v>
      </c>
      <c r="C125" s="385"/>
      <c r="D125" s="341"/>
      <c r="E125" s="341"/>
      <c r="F125" s="386"/>
      <c r="G125" s="343"/>
      <c r="H125" s="341"/>
      <c r="I125" s="341"/>
      <c r="J125" s="343"/>
      <c r="K125" s="343">
        <v>18000</v>
      </c>
      <c r="L125" s="341"/>
      <c r="M125" s="341"/>
      <c r="N125" s="343">
        <v>18000</v>
      </c>
      <c r="O125" s="343"/>
      <c r="P125" s="341"/>
      <c r="Q125" s="341"/>
      <c r="R125" s="341"/>
      <c r="S125" s="343">
        <v>5000</v>
      </c>
      <c r="T125" s="341"/>
      <c r="U125" s="341"/>
      <c r="V125" s="343">
        <v>5000</v>
      </c>
    </row>
    <row r="126" spans="1:22" ht="47.25">
      <c r="A126" s="389"/>
      <c r="B126" s="390" t="s">
        <v>554</v>
      </c>
      <c r="C126" s="385"/>
      <c r="D126" s="341"/>
      <c r="E126" s="341"/>
      <c r="F126" s="386"/>
      <c r="G126" s="343"/>
      <c r="H126" s="341"/>
      <c r="I126" s="341"/>
      <c r="J126" s="343"/>
      <c r="K126" s="343">
        <v>5000</v>
      </c>
      <c r="L126" s="341"/>
      <c r="M126" s="341"/>
      <c r="N126" s="343">
        <v>5000</v>
      </c>
      <c r="O126" s="343"/>
      <c r="P126" s="341"/>
      <c r="Q126" s="341"/>
      <c r="R126" s="341"/>
      <c r="S126" s="343">
        <v>5000</v>
      </c>
      <c r="T126" s="341"/>
      <c r="U126" s="341"/>
      <c r="V126" s="343">
        <v>5000</v>
      </c>
    </row>
    <row r="127" spans="1:22" ht="31.5">
      <c r="A127" s="389"/>
      <c r="B127" s="390" t="s">
        <v>555</v>
      </c>
      <c r="C127" s="385"/>
      <c r="D127" s="341"/>
      <c r="E127" s="341"/>
      <c r="F127" s="386"/>
      <c r="G127" s="343"/>
      <c r="H127" s="341"/>
      <c r="I127" s="341"/>
      <c r="J127" s="343"/>
      <c r="K127" s="343">
        <v>2585.1979999999999</v>
      </c>
      <c r="L127" s="341"/>
      <c r="M127" s="341"/>
      <c r="N127" s="343">
        <v>2585.1979999999999</v>
      </c>
      <c r="O127" s="343"/>
      <c r="P127" s="341"/>
      <c r="Q127" s="341"/>
      <c r="R127" s="341"/>
      <c r="S127" s="343">
        <v>2585.1979999999999</v>
      </c>
      <c r="T127" s="341"/>
      <c r="U127" s="341"/>
      <c r="V127" s="343">
        <v>2585.1979999999999</v>
      </c>
    </row>
    <row r="128" spans="1:22" ht="31.5">
      <c r="A128" s="389"/>
      <c r="B128" s="390" t="s">
        <v>556</v>
      </c>
      <c r="C128" s="385"/>
      <c r="D128" s="341"/>
      <c r="E128" s="341"/>
      <c r="F128" s="386"/>
      <c r="G128" s="343"/>
      <c r="H128" s="341"/>
      <c r="I128" s="341"/>
      <c r="J128" s="343"/>
      <c r="K128" s="343">
        <v>5500</v>
      </c>
      <c r="L128" s="341"/>
      <c r="M128" s="341"/>
      <c r="N128" s="343">
        <v>5500</v>
      </c>
      <c r="O128" s="343"/>
      <c r="P128" s="341"/>
      <c r="Q128" s="341"/>
      <c r="R128" s="341"/>
      <c r="S128" s="343">
        <v>3759</v>
      </c>
      <c r="T128" s="341"/>
      <c r="U128" s="341"/>
      <c r="V128" s="343">
        <v>3759</v>
      </c>
    </row>
    <row r="129" spans="1:22" ht="63">
      <c r="A129" s="389"/>
      <c r="B129" s="390" t="s">
        <v>557</v>
      </c>
      <c r="C129" s="385"/>
      <c r="D129" s="341"/>
      <c r="E129" s="341"/>
      <c r="F129" s="386"/>
      <c r="G129" s="343"/>
      <c r="H129" s="341"/>
      <c r="I129" s="341"/>
      <c r="J129" s="343"/>
      <c r="K129" s="343">
        <v>3695</v>
      </c>
      <c r="L129" s="341"/>
      <c r="M129" s="341"/>
      <c r="N129" s="343">
        <v>3695</v>
      </c>
      <c r="O129" s="343"/>
      <c r="P129" s="341"/>
      <c r="Q129" s="341"/>
      <c r="R129" s="341"/>
      <c r="S129" s="343">
        <v>3695</v>
      </c>
      <c r="T129" s="341"/>
      <c r="U129" s="341"/>
      <c r="V129" s="343">
        <v>3695</v>
      </c>
    </row>
    <row r="130" spans="1:22" ht="63">
      <c r="A130" s="389"/>
      <c r="B130" s="390" t="s">
        <v>558</v>
      </c>
      <c r="C130" s="385"/>
      <c r="D130" s="341"/>
      <c r="E130" s="341"/>
      <c r="F130" s="386"/>
      <c r="G130" s="343"/>
      <c r="H130" s="341"/>
      <c r="I130" s="341"/>
      <c r="J130" s="343"/>
      <c r="K130" s="343">
        <v>8000</v>
      </c>
      <c r="L130" s="341"/>
      <c r="M130" s="341"/>
      <c r="N130" s="343">
        <v>8000</v>
      </c>
      <c r="O130" s="343"/>
      <c r="P130" s="341"/>
      <c r="Q130" s="341"/>
      <c r="R130" s="341"/>
      <c r="S130" s="343">
        <v>3000</v>
      </c>
      <c r="T130" s="341"/>
      <c r="U130" s="341"/>
      <c r="V130" s="343">
        <v>3000</v>
      </c>
    </row>
    <row r="131" spans="1:22" ht="78.75">
      <c r="A131" s="389"/>
      <c r="B131" s="390" t="s">
        <v>559</v>
      </c>
      <c r="C131" s="385"/>
      <c r="D131" s="341"/>
      <c r="E131" s="341"/>
      <c r="F131" s="386"/>
      <c r="G131" s="343"/>
      <c r="H131" s="341"/>
      <c r="I131" s="341"/>
      <c r="J131" s="343"/>
      <c r="K131" s="343">
        <v>3000</v>
      </c>
      <c r="L131" s="341"/>
      <c r="M131" s="341"/>
      <c r="N131" s="343">
        <v>3000</v>
      </c>
      <c r="O131" s="343"/>
      <c r="P131" s="341"/>
      <c r="Q131" s="341"/>
      <c r="R131" s="341"/>
      <c r="S131" s="343">
        <v>3000</v>
      </c>
      <c r="T131" s="341"/>
      <c r="U131" s="341"/>
      <c r="V131" s="343">
        <v>3000</v>
      </c>
    </row>
    <row r="132" spans="1:22">
      <c r="A132" s="311" t="s">
        <v>124</v>
      </c>
      <c r="B132" s="317" t="s">
        <v>560</v>
      </c>
      <c r="C132" s="329"/>
      <c r="D132" s="341"/>
      <c r="E132" s="341"/>
      <c r="F132" s="344"/>
      <c r="G132" s="343">
        <v>4669917</v>
      </c>
      <c r="H132" s="341"/>
      <c r="I132" s="341"/>
      <c r="J132" s="343">
        <v>2498417</v>
      </c>
      <c r="K132" s="343">
        <v>4669917</v>
      </c>
      <c r="L132" s="341"/>
      <c r="M132" s="341"/>
      <c r="N132" s="343">
        <v>4669917</v>
      </c>
      <c r="O132" s="343">
        <f t="shared" si="1"/>
        <v>0</v>
      </c>
      <c r="P132" s="341"/>
      <c r="Q132" s="341"/>
      <c r="R132" s="341"/>
      <c r="S132" s="343">
        <v>478954</v>
      </c>
      <c r="T132" s="341"/>
      <c r="U132" s="341"/>
      <c r="V132" s="343">
        <v>478954</v>
      </c>
    </row>
    <row r="133" spans="1:22" ht="63">
      <c r="A133" s="327" t="s">
        <v>6</v>
      </c>
      <c r="B133" s="328" t="s">
        <v>561</v>
      </c>
      <c r="C133" s="329"/>
      <c r="D133" s="341"/>
      <c r="E133" s="341"/>
      <c r="F133" s="344"/>
      <c r="G133" s="343">
        <v>1504117</v>
      </c>
      <c r="H133" s="341"/>
      <c r="I133" s="341"/>
      <c r="J133" s="343">
        <v>634117</v>
      </c>
      <c r="K133" s="343">
        <v>1504117</v>
      </c>
      <c r="L133" s="341"/>
      <c r="M133" s="341"/>
      <c r="N133" s="343">
        <v>1504117</v>
      </c>
      <c r="O133" s="343">
        <f t="shared" si="1"/>
        <v>0</v>
      </c>
      <c r="P133" s="341"/>
      <c r="Q133" s="341"/>
      <c r="R133" s="341"/>
      <c r="S133" s="343">
        <v>159954</v>
      </c>
      <c r="T133" s="341"/>
      <c r="U133" s="341"/>
      <c r="V133" s="343">
        <v>159954</v>
      </c>
    </row>
    <row r="134" spans="1:22" ht="63">
      <c r="A134" s="320">
        <v>1</v>
      </c>
      <c r="B134" s="333" t="s">
        <v>562</v>
      </c>
      <c r="C134" s="319" t="s">
        <v>315</v>
      </c>
      <c r="D134" s="341"/>
      <c r="E134" s="341"/>
      <c r="F134" s="319" t="s">
        <v>563</v>
      </c>
      <c r="G134" s="343">
        <v>14000</v>
      </c>
      <c r="H134" s="341"/>
      <c r="I134" s="341"/>
      <c r="J134" s="343">
        <v>14000</v>
      </c>
      <c r="K134" s="343">
        <v>14000</v>
      </c>
      <c r="L134" s="341"/>
      <c r="M134" s="341"/>
      <c r="N134" s="343">
        <v>14000</v>
      </c>
      <c r="O134" s="343">
        <f t="shared" si="1"/>
        <v>0</v>
      </c>
      <c r="P134" s="341"/>
      <c r="Q134" s="341"/>
      <c r="R134" s="341"/>
      <c r="S134" s="343">
        <v>5000</v>
      </c>
      <c r="T134" s="341"/>
      <c r="U134" s="341"/>
      <c r="V134" s="343">
        <v>5000</v>
      </c>
    </row>
    <row r="135" spans="1:22" ht="63">
      <c r="A135" s="320">
        <v>2</v>
      </c>
      <c r="B135" s="350" t="s">
        <v>564</v>
      </c>
      <c r="C135" s="362" t="s">
        <v>365</v>
      </c>
      <c r="D135" s="341"/>
      <c r="E135" s="341"/>
      <c r="F135" s="319" t="s">
        <v>565</v>
      </c>
      <c r="G135" s="343">
        <v>600000</v>
      </c>
      <c r="H135" s="341"/>
      <c r="I135" s="341"/>
      <c r="J135" s="343">
        <v>100000</v>
      </c>
      <c r="K135" s="343">
        <v>600000</v>
      </c>
      <c r="L135" s="341"/>
      <c r="M135" s="341"/>
      <c r="N135" s="343">
        <v>600000</v>
      </c>
      <c r="O135" s="343">
        <f t="shared" si="1"/>
        <v>0</v>
      </c>
      <c r="P135" s="341"/>
      <c r="Q135" s="341"/>
      <c r="R135" s="341"/>
      <c r="S135" s="343">
        <v>100000</v>
      </c>
      <c r="T135" s="341"/>
      <c r="U135" s="341"/>
      <c r="V135" s="343">
        <v>100000</v>
      </c>
    </row>
    <row r="136" spans="1:22" ht="63">
      <c r="A136" s="320">
        <v>3</v>
      </c>
      <c r="B136" s="333" t="s">
        <v>566</v>
      </c>
      <c r="C136" s="319" t="s">
        <v>313</v>
      </c>
      <c r="D136" s="341"/>
      <c r="E136" s="341"/>
      <c r="F136" s="337" t="s">
        <v>567</v>
      </c>
      <c r="G136" s="343">
        <v>300000</v>
      </c>
      <c r="H136" s="341"/>
      <c r="I136" s="341"/>
      <c r="J136" s="343">
        <v>50000</v>
      </c>
      <c r="K136" s="343">
        <v>300000</v>
      </c>
      <c r="L136" s="341"/>
      <c r="M136" s="341"/>
      <c r="N136" s="343">
        <v>300000</v>
      </c>
      <c r="O136" s="343">
        <f t="shared" si="1"/>
        <v>0</v>
      </c>
      <c r="P136" s="341"/>
      <c r="Q136" s="341"/>
      <c r="R136" s="341"/>
      <c r="S136" s="343">
        <v>10000</v>
      </c>
      <c r="T136" s="341"/>
      <c r="U136" s="341"/>
      <c r="V136" s="343">
        <v>10000</v>
      </c>
    </row>
    <row r="137" spans="1:22" ht="78.75">
      <c r="A137" s="320">
        <v>4</v>
      </c>
      <c r="B137" s="89" t="s">
        <v>568</v>
      </c>
      <c r="C137" s="362" t="s">
        <v>365</v>
      </c>
      <c r="D137" s="341"/>
      <c r="E137" s="341"/>
      <c r="F137" s="319" t="s">
        <v>569</v>
      </c>
      <c r="G137" s="343">
        <v>499817</v>
      </c>
      <c r="H137" s="341"/>
      <c r="I137" s="341"/>
      <c r="J137" s="343">
        <v>379817</v>
      </c>
      <c r="K137" s="343">
        <v>499817</v>
      </c>
      <c r="L137" s="341"/>
      <c r="M137" s="341"/>
      <c r="N137" s="343">
        <v>499817</v>
      </c>
      <c r="O137" s="343">
        <f t="shared" ref="O137:O175" si="2">G137-K137</f>
        <v>0</v>
      </c>
      <c r="P137" s="341"/>
      <c r="Q137" s="341"/>
      <c r="R137" s="341"/>
      <c r="S137" s="343">
        <v>14954</v>
      </c>
      <c r="T137" s="341"/>
      <c r="U137" s="341"/>
      <c r="V137" s="343">
        <v>14954</v>
      </c>
    </row>
    <row r="138" spans="1:22" ht="47.25">
      <c r="A138" s="320">
        <v>5</v>
      </c>
      <c r="B138" s="89" t="s">
        <v>570</v>
      </c>
      <c r="C138" s="319" t="s">
        <v>365</v>
      </c>
      <c r="D138" s="341"/>
      <c r="E138" s="341"/>
      <c r="F138" s="319" t="s">
        <v>571</v>
      </c>
      <c r="G138" s="343">
        <v>33000</v>
      </c>
      <c r="H138" s="341"/>
      <c r="I138" s="341"/>
      <c r="J138" s="343">
        <v>33000</v>
      </c>
      <c r="K138" s="343">
        <v>33000</v>
      </c>
      <c r="L138" s="341"/>
      <c r="M138" s="341"/>
      <c r="N138" s="343">
        <v>33000</v>
      </c>
      <c r="O138" s="343">
        <f t="shared" si="2"/>
        <v>0</v>
      </c>
      <c r="P138" s="341"/>
      <c r="Q138" s="341"/>
      <c r="R138" s="341"/>
      <c r="S138" s="343">
        <v>10000</v>
      </c>
      <c r="T138" s="341"/>
      <c r="U138" s="341"/>
      <c r="V138" s="343">
        <v>10000</v>
      </c>
    </row>
    <row r="139" spans="1:22" ht="78.75">
      <c r="A139" s="320">
        <v>6</v>
      </c>
      <c r="B139" s="89" t="s">
        <v>572</v>
      </c>
      <c r="C139" s="362" t="s">
        <v>365</v>
      </c>
      <c r="D139" s="341"/>
      <c r="E139" s="341"/>
      <c r="F139" s="362" t="s">
        <v>573</v>
      </c>
      <c r="G139" s="343">
        <v>57300</v>
      </c>
      <c r="H139" s="341"/>
      <c r="I139" s="341"/>
      <c r="J139" s="343">
        <v>57300</v>
      </c>
      <c r="K139" s="343">
        <v>57300</v>
      </c>
      <c r="L139" s="341"/>
      <c r="M139" s="341"/>
      <c r="N139" s="343">
        <v>57300</v>
      </c>
      <c r="O139" s="343">
        <f t="shared" si="2"/>
        <v>0</v>
      </c>
      <c r="P139" s="341"/>
      <c r="Q139" s="341"/>
      <c r="R139" s="341"/>
      <c r="S139" s="343">
        <v>20000</v>
      </c>
      <c r="T139" s="341"/>
      <c r="U139" s="341"/>
      <c r="V139" s="343">
        <v>20000</v>
      </c>
    </row>
    <row r="140" spans="1:22" ht="94.5">
      <c r="A140" s="327"/>
      <c r="B140" s="328" t="s">
        <v>574</v>
      </c>
      <c r="C140" s="391"/>
      <c r="D140" s="341"/>
      <c r="E140" s="341"/>
      <c r="F140" s="391"/>
      <c r="G140" s="343">
        <v>3165800</v>
      </c>
      <c r="H140" s="341"/>
      <c r="I140" s="341"/>
      <c r="J140" s="343">
        <v>1864300</v>
      </c>
      <c r="K140" s="343">
        <v>3165800</v>
      </c>
      <c r="L140" s="341"/>
      <c r="M140" s="341"/>
      <c r="N140" s="343">
        <v>3165800</v>
      </c>
      <c r="O140" s="343">
        <f t="shared" si="2"/>
        <v>0</v>
      </c>
      <c r="P140" s="341"/>
      <c r="Q140" s="341"/>
      <c r="R140" s="341"/>
      <c r="S140" s="343">
        <v>319000</v>
      </c>
      <c r="T140" s="341"/>
      <c r="U140" s="341"/>
      <c r="V140" s="343">
        <v>319000</v>
      </c>
    </row>
    <row r="141" spans="1:22">
      <c r="A141" s="320">
        <v>1</v>
      </c>
      <c r="B141" s="376" t="s">
        <v>575</v>
      </c>
      <c r="C141" s="326" t="s">
        <v>365</v>
      </c>
      <c r="D141" s="341"/>
      <c r="E141" s="341"/>
      <c r="F141" s="380"/>
      <c r="G141" s="343">
        <v>15000</v>
      </c>
      <c r="H141" s="341"/>
      <c r="I141" s="341"/>
      <c r="J141" s="343"/>
      <c r="K141" s="343">
        <v>15000</v>
      </c>
      <c r="L141" s="341"/>
      <c r="M141" s="341"/>
      <c r="N141" s="343">
        <v>15000</v>
      </c>
      <c r="O141" s="343">
        <f t="shared" si="2"/>
        <v>0</v>
      </c>
      <c r="P141" s="341"/>
      <c r="Q141" s="341"/>
      <c r="R141" s="341"/>
      <c r="S141" s="343">
        <v>5000</v>
      </c>
      <c r="T141" s="341"/>
      <c r="U141" s="341"/>
      <c r="V141" s="343">
        <v>5000</v>
      </c>
    </row>
    <row r="142" spans="1:22">
      <c r="A142" s="320">
        <v>2</v>
      </c>
      <c r="B142" s="171" t="s">
        <v>576</v>
      </c>
      <c r="C142" s="326" t="s">
        <v>312</v>
      </c>
      <c r="D142" s="341"/>
      <c r="E142" s="341"/>
      <c r="F142" s="362"/>
      <c r="G142" s="343">
        <v>15000</v>
      </c>
      <c r="H142" s="341"/>
      <c r="I142" s="341"/>
      <c r="J142" s="343">
        <v>15000</v>
      </c>
      <c r="K142" s="343">
        <v>15000</v>
      </c>
      <c r="L142" s="341"/>
      <c r="M142" s="341"/>
      <c r="N142" s="343">
        <v>15000</v>
      </c>
      <c r="O142" s="343">
        <f t="shared" si="2"/>
        <v>0</v>
      </c>
      <c r="P142" s="341"/>
      <c r="Q142" s="341"/>
      <c r="R142" s="341"/>
      <c r="S142" s="343">
        <v>5000</v>
      </c>
      <c r="T142" s="341"/>
      <c r="U142" s="341"/>
      <c r="V142" s="343">
        <v>5000</v>
      </c>
    </row>
    <row r="143" spans="1:22" ht="31.5">
      <c r="A143" s="320">
        <v>3</v>
      </c>
      <c r="B143" s="376" t="s">
        <v>577</v>
      </c>
      <c r="C143" s="326" t="s">
        <v>365</v>
      </c>
      <c r="D143" s="341"/>
      <c r="E143" s="341"/>
      <c r="F143" s="380"/>
      <c r="G143" s="343">
        <v>250000</v>
      </c>
      <c r="H143" s="341"/>
      <c r="I143" s="341"/>
      <c r="J143" s="343"/>
      <c r="K143" s="343">
        <v>250000</v>
      </c>
      <c r="L143" s="341"/>
      <c r="M143" s="341"/>
      <c r="N143" s="343">
        <v>250000</v>
      </c>
      <c r="O143" s="343">
        <f t="shared" si="2"/>
        <v>0</v>
      </c>
      <c r="P143" s="341"/>
      <c r="Q143" s="341"/>
      <c r="R143" s="341"/>
      <c r="S143" s="343">
        <v>23000</v>
      </c>
      <c r="T143" s="341"/>
      <c r="U143" s="341"/>
      <c r="V143" s="343">
        <v>23000</v>
      </c>
    </row>
    <row r="144" spans="1:22" ht="47.25">
      <c r="A144" s="320">
        <v>4</v>
      </c>
      <c r="B144" s="376" t="s">
        <v>578</v>
      </c>
      <c r="C144" s="326" t="s">
        <v>310</v>
      </c>
      <c r="D144" s="341"/>
      <c r="E144" s="341"/>
      <c r="F144" s="380"/>
      <c r="G144" s="343">
        <v>75000</v>
      </c>
      <c r="H144" s="341"/>
      <c r="I144" s="341"/>
      <c r="J144" s="343"/>
      <c r="K144" s="343">
        <v>75000</v>
      </c>
      <c r="L144" s="341"/>
      <c r="M144" s="341"/>
      <c r="N144" s="343">
        <v>75000</v>
      </c>
      <c r="O144" s="343">
        <f t="shared" si="2"/>
        <v>0</v>
      </c>
      <c r="P144" s="341"/>
      <c r="Q144" s="341"/>
      <c r="R144" s="341"/>
      <c r="S144" s="343">
        <v>15000</v>
      </c>
      <c r="T144" s="341"/>
      <c r="U144" s="341"/>
      <c r="V144" s="343">
        <v>15000</v>
      </c>
    </row>
    <row r="145" spans="1:22" ht="31.5">
      <c r="A145" s="320">
        <v>5</v>
      </c>
      <c r="B145" s="392" t="s">
        <v>579</v>
      </c>
      <c r="C145" s="326" t="s">
        <v>365</v>
      </c>
      <c r="D145" s="341"/>
      <c r="E145" s="341"/>
      <c r="F145" s="380"/>
      <c r="G145" s="343">
        <v>225000</v>
      </c>
      <c r="H145" s="341"/>
      <c r="I145" s="341"/>
      <c r="J145" s="343">
        <v>20000</v>
      </c>
      <c r="K145" s="343">
        <v>225000</v>
      </c>
      <c r="L145" s="341"/>
      <c r="M145" s="341"/>
      <c r="N145" s="343">
        <v>225000</v>
      </c>
      <c r="O145" s="343">
        <f t="shared" si="2"/>
        <v>0</v>
      </c>
      <c r="P145" s="341"/>
      <c r="Q145" s="341"/>
      <c r="R145" s="341"/>
      <c r="S145" s="343">
        <v>10000</v>
      </c>
      <c r="T145" s="341"/>
      <c r="U145" s="341"/>
      <c r="V145" s="343">
        <v>10000</v>
      </c>
    </row>
    <row r="146" spans="1:22" ht="31.5">
      <c r="A146" s="320">
        <v>6</v>
      </c>
      <c r="B146" s="171" t="s">
        <v>580</v>
      </c>
      <c r="C146" s="326" t="s">
        <v>362</v>
      </c>
      <c r="D146" s="341"/>
      <c r="E146" s="341"/>
      <c r="F146" s="380"/>
      <c r="G146" s="343">
        <v>49000</v>
      </c>
      <c r="H146" s="341"/>
      <c r="I146" s="341"/>
      <c r="J146" s="343">
        <v>49000</v>
      </c>
      <c r="K146" s="343">
        <v>49000</v>
      </c>
      <c r="L146" s="341"/>
      <c r="M146" s="341"/>
      <c r="N146" s="343">
        <v>49000</v>
      </c>
      <c r="O146" s="343">
        <f t="shared" si="2"/>
        <v>0</v>
      </c>
      <c r="P146" s="341"/>
      <c r="Q146" s="341"/>
      <c r="R146" s="341"/>
      <c r="S146" s="343">
        <v>35000</v>
      </c>
      <c r="T146" s="341"/>
      <c r="U146" s="341"/>
      <c r="V146" s="343">
        <v>35000</v>
      </c>
    </row>
    <row r="147" spans="1:22">
      <c r="A147" s="320">
        <v>7</v>
      </c>
      <c r="B147" s="376" t="s">
        <v>581</v>
      </c>
      <c r="C147" s="326" t="s">
        <v>309</v>
      </c>
      <c r="D147" s="341"/>
      <c r="E147" s="341"/>
      <c r="F147" s="380"/>
      <c r="G147" s="343">
        <v>81000</v>
      </c>
      <c r="H147" s="341"/>
      <c r="I147" s="341"/>
      <c r="J147" s="343">
        <v>81000</v>
      </c>
      <c r="K147" s="343">
        <v>81000</v>
      </c>
      <c r="L147" s="341"/>
      <c r="M147" s="341"/>
      <c r="N147" s="343">
        <v>81000</v>
      </c>
      <c r="O147" s="343">
        <f t="shared" si="2"/>
        <v>0</v>
      </c>
      <c r="P147" s="341"/>
      <c r="Q147" s="341"/>
      <c r="R147" s="341"/>
      <c r="S147" s="343">
        <v>20000</v>
      </c>
      <c r="T147" s="341"/>
      <c r="U147" s="341"/>
      <c r="V147" s="343">
        <v>20000</v>
      </c>
    </row>
    <row r="148" spans="1:22" ht="31.5">
      <c r="A148" s="320">
        <v>8</v>
      </c>
      <c r="B148" s="393" t="s">
        <v>582</v>
      </c>
      <c r="C148" s="326" t="s">
        <v>311</v>
      </c>
      <c r="D148" s="341"/>
      <c r="E148" s="341"/>
      <c r="F148" s="380"/>
      <c r="G148" s="343">
        <v>250000</v>
      </c>
      <c r="H148" s="341"/>
      <c r="I148" s="341"/>
      <c r="J148" s="343">
        <v>50000</v>
      </c>
      <c r="K148" s="343">
        <v>250000</v>
      </c>
      <c r="L148" s="341"/>
      <c r="M148" s="341"/>
      <c r="N148" s="343">
        <v>250000</v>
      </c>
      <c r="O148" s="343">
        <f t="shared" si="2"/>
        <v>0</v>
      </c>
      <c r="P148" s="341"/>
      <c r="Q148" s="341"/>
      <c r="R148" s="341"/>
      <c r="S148" s="343">
        <v>10000</v>
      </c>
      <c r="T148" s="341"/>
      <c r="U148" s="341"/>
      <c r="V148" s="343">
        <v>10000</v>
      </c>
    </row>
    <row r="149" spans="1:22">
      <c r="A149" s="320">
        <v>9</v>
      </c>
      <c r="B149" s="393" t="s">
        <v>583</v>
      </c>
      <c r="C149" s="326" t="s">
        <v>312</v>
      </c>
      <c r="D149" s="341"/>
      <c r="E149" s="341"/>
      <c r="F149" s="380"/>
      <c r="G149" s="343">
        <v>82000</v>
      </c>
      <c r="H149" s="341"/>
      <c r="I149" s="341"/>
      <c r="J149" s="343">
        <v>10000</v>
      </c>
      <c r="K149" s="343">
        <v>82000</v>
      </c>
      <c r="L149" s="341"/>
      <c r="M149" s="341"/>
      <c r="N149" s="343">
        <v>82000</v>
      </c>
      <c r="O149" s="343">
        <f t="shared" si="2"/>
        <v>0</v>
      </c>
      <c r="P149" s="341"/>
      <c r="Q149" s="341"/>
      <c r="R149" s="341"/>
      <c r="S149" s="343">
        <v>5000</v>
      </c>
      <c r="T149" s="341"/>
      <c r="U149" s="341"/>
      <c r="V149" s="343">
        <v>5000</v>
      </c>
    </row>
    <row r="150" spans="1:22" ht="31.5">
      <c r="A150" s="320">
        <v>10</v>
      </c>
      <c r="B150" s="376" t="s">
        <v>584</v>
      </c>
      <c r="C150" s="326" t="s">
        <v>315</v>
      </c>
      <c r="D150" s="341"/>
      <c r="E150" s="341"/>
      <c r="F150" s="380"/>
      <c r="G150" s="343">
        <v>270000</v>
      </c>
      <c r="H150" s="341"/>
      <c r="I150" s="341"/>
      <c r="J150" s="343">
        <v>70000</v>
      </c>
      <c r="K150" s="343">
        <v>270000</v>
      </c>
      <c r="L150" s="341"/>
      <c r="M150" s="341"/>
      <c r="N150" s="343">
        <v>270000</v>
      </c>
      <c r="O150" s="343">
        <f t="shared" si="2"/>
        <v>0</v>
      </c>
      <c r="P150" s="341"/>
      <c r="Q150" s="341"/>
      <c r="R150" s="341"/>
      <c r="S150" s="343">
        <v>20000</v>
      </c>
      <c r="T150" s="341"/>
      <c r="U150" s="341"/>
      <c r="V150" s="343">
        <v>20000</v>
      </c>
    </row>
    <row r="151" spans="1:22" ht="31.5">
      <c r="A151" s="366">
        <v>11</v>
      </c>
      <c r="B151" s="394" t="s">
        <v>585</v>
      </c>
      <c r="C151" s="395" t="s">
        <v>315</v>
      </c>
      <c r="D151" s="341"/>
      <c r="E151" s="341"/>
      <c r="F151" s="396"/>
      <c r="G151" s="343">
        <v>115000</v>
      </c>
      <c r="H151" s="341"/>
      <c r="I151" s="341"/>
      <c r="J151" s="343">
        <v>115000</v>
      </c>
      <c r="K151" s="343">
        <v>115000</v>
      </c>
      <c r="L151" s="341"/>
      <c r="M151" s="341"/>
      <c r="N151" s="343">
        <v>115000</v>
      </c>
      <c r="O151" s="343">
        <f t="shared" si="2"/>
        <v>0</v>
      </c>
      <c r="P151" s="341"/>
      <c r="Q151" s="341"/>
      <c r="R151" s="341"/>
      <c r="S151" s="343">
        <v>7000</v>
      </c>
      <c r="T151" s="341"/>
      <c r="U151" s="341"/>
      <c r="V151" s="343">
        <v>7000</v>
      </c>
    </row>
    <row r="152" spans="1:22" ht="31.5">
      <c r="A152" s="320">
        <v>12</v>
      </c>
      <c r="B152" s="376" t="s">
        <v>586</v>
      </c>
      <c r="C152" s="326" t="s">
        <v>308</v>
      </c>
      <c r="D152" s="341"/>
      <c r="E152" s="341"/>
      <c r="F152" s="380"/>
      <c r="G152" s="343">
        <v>70000</v>
      </c>
      <c r="H152" s="341"/>
      <c r="I152" s="341"/>
      <c r="J152" s="343">
        <v>70000</v>
      </c>
      <c r="K152" s="343">
        <v>70000</v>
      </c>
      <c r="L152" s="341"/>
      <c r="M152" s="341"/>
      <c r="N152" s="343">
        <v>70000</v>
      </c>
      <c r="O152" s="343">
        <f t="shared" si="2"/>
        <v>0</v>
      </c>
      <c r="P152" s="341"/>
      <c r="Q152" s="341"/>
      <c r="R152" s="341"/>
      <c r="S152" s="343">
        <v>15000</v>
      </c>
      <c r="T152" s="341"/>
      <c r="U152" s="341"/>
      <c r="V152" s="343">
        <v>15000</v>
      </c>
    </row>
    <row r="153" spans="1:22" ht="31.5">
      <c r="A153" s="320">
        <v>13</v>
      </c>
      <c r="B153" s="333" t="s">
        <v>587</v>
      </c>
      <c r="C153" s="326" t="s">
        <v>588</v>
      </c>
      <c r="D153" s="341"/>
      <c r="E153" s="341"/>
      <c r="F153" s="380"/>
      <c r="G153" s="343">
        <v>305000</v>
      </c>
      <c r="H153" s="341"/>
      <c r="I153" s="341"/>
      <c r="J153" s="343">
        <v>295000</v>
      </c>
      <c r="K153" s="343">
        <v>305000</v>
      </c>
      <c r="L153" s="341"/>
      <c r="M153" s="341"/>
      <c r="N153" s="343">
        <v>305000</v>
      </c>
      <c r="O153" s="343">
        <f t="shared" si="2"/>
        <v>0</v>
      </c>
      <c r="P153" s="341"/>
      <c r="Q153" s="341"/>
      <c r="R153" s="341"/>
      <c r="S153" s="343">
        <v>25000</v>
      </c>
      <c r="T153" s="341"/>
      <c r="U153" s="341"/>
      <c r="V153" s="343">
        <v>25000</v>
      </c>
    </row>
    <row r="154" spans="1:22" ht="47.25">
      <c r="A154" s="320">
        <v>14</v>
      </c>
      <c r="B154" s="376" t="s">
        <v>589</v>
      </c>
      <c r="C154" s="326" t="s">
        <v>310</v>
      </c>
      <c r="D154" s="341"/>
      <c r="E154" s="341"/>
      <c r="F154" s="380"/>
      <c r="G154" s="343">
        <v>90000</v>
      </c>
      <c r="H154" s="341"/>
      <c r="I154" s="341"/>
      <c r="J154" s="343">
        <v>90000</v>
      </c>
      <c r="K154" s="343">
        <v>90000</v>
      </c>
      <c r="L154" s="341"/>
      <c r="M154" s="341"/>
      <c r="N154" s="343">
        <v>90000</v>
      </c>
      <c r="O154" s="343">
        <f t="shared" si="2"/>
        <v>0</v>
      </c>
      <c r="P154" s="341"/>
      <c r="Q154" s="341"/>
      <c r="R154" s="341"/>
      <c r="S154" s="343">
        <v>15000</v>
      </c>
      <c r="T154" s="341"/>
      <c r="U154" s="341"/>
      <c r="V154" s="343">
        <v>15000</v>
      </c>
    </row>
    <row r="155" spans="1:22" ht="47.25">
      <c r="A155" s="320">
        <v>15</v>
      </c>
      <c r="B155" s="171" t="s">
        <v>590</v>
      </c>
      <c r="C155" s="326" t="s">
        <v>314</v>
      </c>
      <c r="D155" s="341"/>
      <c r="E155" s="341"/>
      <c r="F155" s="362" t="s">
        <v>591</v>
      </c>
      <c r="G155" s="343">
        <v>50000</v>
      </c>
      <c r="H155" s="341"/>
      <c r="I155" s="341"/>
      <c r="J155" s="343"/>
      <c r="K155" s="343">
        <v>50000</v>
      </c>
      <c r="L155" s="341"/>
      <c r="M155" s="341"/>
      <c r="N155" s="343">
        <v>50000</v>
      </c>
      <c r="O155" s="343">
        <f t="shared" si="2"/>
        <v>0</v>
      </c>
      <c r="P155" s="341"/>
      <c r="Q155" s="341"/>
      <c r="R155" s="341"/>
      <c r="S155" s="343">
        <v>5000</v>
      </c>
      <c r="T155" s="341"/>
      <c r="U155" s="341"/>
      <c r="V155" s="343">
        <v>5000</v>
      </c>
    </row>
    <row r="156" spans="1:22">
      <c r="A156" s="320">
        <v>16</v>
      </c>
      <c r="B156" s="171" t="s">
        <v>592</v>
      </c>
      <c r="C156" s="326" t="s">
        <v>310</v>
      </c>
      <c r="D156" s="341"/>
      <c r="E156" s="341"/>
      <c r="F156" s="362"/>
      <c r="G156" s="343">
        <v>12400</v>
      </c>
      <c r="H156" s="341"/>
      <c r="I156" s="341"/>
      <c r="J156" s="343">
        <v>12400</v>
      </c>
      <c r="K156" s="343">
        <v>12400</v>
      </c>
      <c r="L156" s="341"/>
      <c r="M156" s="341"/>
      <c r="N156" s="343">
        <v>12400</v>
      </c>
      <c r="O156" s="343">
        <f t="shared" si="2"/>
        <v>0</v>
      </c>
      <c r="P156" s="341"/>
      <c r="Q156" s="341"/>
      <c r="R156" s="341"/>
      <c r="S156" s="343">
        <v>3000</v>
      </c>
      <c r="T156" s="341"/>
      <c r="U156" s="341"/>
      <c r="V156" s="343">
        <v>3000</v>
      </c>
    </row>
    <row r="157" spans="1:22">
      <c r="A157" s="320">
        <v>17</v>
      </c>
      <c r="B157" s="171" t="s">
        <v>593</v>
      </c>
      <c r="C157" s="326" t="s">
        <v>316</v>
      </c>
      <c r="D157" s="341"/>
      <c r="E157" s="341"/>
      <c r="F157" s="362"/>
      <c r="G157" s="343">
        <v>12400</v>
      </c>
      <c r="H157" s="341"/>
      <c r="I157" s="341"/>
      <c r="J157" s="343">
        <v>12400</v>
      </c>
      <c r="K157" s="343">
        <v>12400</v>
      </c>
      <c r="L157" s="341"/>
      <c r="M157" s="341"/>
      <c r="N157" s="343">
        <v>12400</v>
      </c>
      <c r="O157" s="343">
        <f t="shared" si="2"/>
        <v>0</v>
      </c>
      <c r="P157" s="341"/>
      <c r="Q157" s="341"/>
      <c r="R157" s="341"/>
      <c r="S157" s="343">
        <v>3000</v>
      </c>
      <c r="T157" s="341"/>
      <c r="U157" s="341"/>
      <c r="V157" s="343">
        <v>3000</v>
      </c>
    </row>
    <row r="158" spans="1:22" ht="31.5">
      <c r="A158" s="320">
        <v>18</v>
      </c>
      <c r="B158" s="171" t="s">
        <v>594</v>
      </c>
      <c r="C158" s="326" t="s">
        <v>311</v>
      </c>
      <c r="D158" s="341"/>
      <c r="E158" s="341"/>
      <c r="F158" s="362"/>
      <c r="G158" s="343">
        <v>12500</v>
      </c>
      <c r="H158" s="341"/>
      <c r="I158" s="341"/>
      <c r="J158" s="343">
        <v>12500</v>
      </c>
      <c r="K158" s="343">
        <v>12500</v>
      </c>
      <c r="L158" s="341"/>
      <c r="M158" s="341"/>
      <c r="N158" s="343">
        <v>12500</v>
      </c>
      <c r="O158" s="343">
        <f t="shared" si="2"/>
        <v>0</v>
      </c>
      <c r="P158" s="341"/>
      <c r="Q158" s="341"/>
      <c r="R158" s="341"/>
      <c r="S158" s="343">
        <v>2000</v>
      </c>
      <c r="T158" s="341"/>
      <c r="U158" s="341"/>
      <c r="V158" s="343">
        <v>2000</v>
      </c>
    </row>
    <row r="159" spans="1:22" ht="31.5">
      <c r="A159" s="320">
        <v>19</v>
      </c>
      <c r="B159" s="397" t="s">
        <v>595</v>
      </c>
      <c r="C159" s="326" t="s">
        <v>312</v>
      </c>
      <c r="D159" s="341"/>
      <c r="E159" s="341"/>
      <c r="F159" s="380"/>
      <c r="G159" s="343">
        <v>40000</v>
      </c>
      <c r="H159" s="341"/>
      <c r="I159" s="341"/>
      <c r="J159" s="343">
        <v>40000</v>
      </c>
      <c r="K159" s="343">
        <v>40000</v>
      </c>
      <c r="L159" s="341"/>
      <c r="M159" s="341"/>
      <c r="N159" s="343">
        <v>40000</v>
      </c>
      <c r="O159" s="343">
        <f t="shared" si="2"/>
        <v>0</v>
      </c>
      <c r="P159" s="341"/>
      <c r="Q159" s="341"/>
      <c r="R159" s="341"/>
      <c r="S159" s="343">
        <v>10000</v>
      </c>
      <c r="T159" s="341"/>
      <c r="U159" s="341"/>
      <c r="V159" s="343">
        <v>10000</v>
      </c>
    </row>
    <row r="160" spans="1:22" ht="94.5">
      <c r="A160" s="320">
        <v>20</v>
      </c>
      <c r="B160" s="398" t="s">
        <v>596</v>
      </c>
      <c r="C160" s="326" t="s">
        <v>362</v>
      </c>
      <c r="D160" s="341"/>
      <c r="E160" s="341"/>
      <c r="F160" s="380"/>
      <c r="G160" s="343">
        <v>35000</v>
      </c>
      <c r="H160" s="341"/>
      <c r="I160" s="341"/>
      <c r="J160" s="343">
        <v>35000</v>
      </c>
      <c r="K160" s="343">
        <v>35000</v>
      </c>
      <c r="L160" s="341"/>
      <c r="M160" s="341"/>
      <c r="N160" s="343">
        <v>35000</v>
      </c>
      <c r="O160" s="343">
        <f t="shared" si="2"/>
        <v>0</v>
      </c>
      <c r="P160" s="341"/>
      <c r="Q160" s="341"/>
      <c r="R160" s="341"/>
      <c r="S160" s="343">
        <v>5000</v>
      </c>
      <c r="T160" s="341"/>
      <c r="U160" s="341"/>
      <c r="V160" s="343">
        <v>5000</v>
      </c>
    </row>
    <row r="161" spans="1:22" ht="94.5">
      <c r="A161" s="320">
        <v>21</v>
      </c>
      <c r="B161" s="397" t="s">
        <v>597</v>
      </c>
      <c r="C161" s="326" t="s">
        <v>362</v>
      </c>
      <c r="D161" s="341"/>
      <c r="E161" s="341"/>
      <c r="F161" s="380"/>
      <c r="G161" s="343">
        <v>15000</v>
      </c>
      <c r="H161" s="341"/>
      <c r="I161" s="341"/>
      <c r="J161" s="343">
        <v>15000</v>
      </c>
      <c r="K161" s="343">
        <v>15000</v>
      </c>
      <c r="L161" s="341"/>
      <c r="M161" s="341"/>
      <c r="N161" s="343">
        <v>15000</v>
      </c>
      <c r="O161" s="343">
        <f t="shared" si="2"/>
        <v>0</v>
      </c>
      <c r="P161" s="341"/>
      <c r="Q161" s="341"/>
      <c r="R161" s="341"/>
      <c r="S161" s="343">
        <v>5000</v>
      </c>
      <c r="T161" s="341"/>
      <c r="U161" s="341"/>
      <c r="V161" s="343">
        <v>5000</v>
      </c>
    </row>
    <row r="162" spans="1:22" ht="31.5">
      <c r="A162" s="320">
        <v>22</v>
      </c>
      <c r="B162" s="376" t="s">
        <v>598</v>
      </c>
      <c r="C162" s="326" t="s">
        <v>316</v>
      </c>
      <c r="D162" s="341"/>
      <c r="E162" s="341"/>
      <c r="F162" s="380"/>
      <c r="G162" s="343">
        <v>160000</v>
      </c>
      <c r="H162" s="341"/>
      <c r="I162" s="341"/>
      <c r="J162" s="343"/>
      <c r="K162" s="343">
        <v>160000</v>
      </c>
      <c r="L162" s="341"/>
      <c r="M162" s="341"/>
      <c r="N162" s="343">
        <v>160000</v>
      </c>
      <c r="O162" s="343">
        <f t="shared" si="2"/>
        <v>0</v>
      </c>
      <c r="P162" s="341"/>
      <c r="Q162" s="341"/>
      <c r="R162" s="341"/>
      <c r="S162" s="343">
        <v>16000</v>
      </c>
      <c r="T162" s="341"/>
      <c r="U162" s="341"/>
      <c r="V162" s="343">
        <v>16000</v>
      </c>
    </row>
    <row r="163" spans="1:22" ht="31.5">
      <c r="A163" s="320">
        <v>23</v>
      </c>
      <c r="B163" s="333" t="s">
        <v>599</v>
      </c>
      <c r="C163" s="326" t="s">
        <v>482</v>
      </c>
      <c r="D163" s="341"/>
      <c r="E163" s="341"/>
      <c r="F163" s="380"/>
      <c r="G163" s="343">
        <v>25000</v>
      </c>
      <c r="H163" s="341"/>
      <c r="I163" s="341"/>
      <c r="J163" s="343">
        <v>25000</v>
      </c>
      <c r="K163" s="343">
        <v>25000</v>
      </c>
      <c r="L163" s="341"/>
      <c r="M163" s="341"/>
      <c r="N163" s="343">
        <v>25000</v>
      </c>
      <c r="O163" s="343">
        <f t="shared" si="2"/>
        <v>0</v>
      </c>
      <c r="P163" s="341"/>
      <c r="Q163" s="341"/>
      <c r="R163" s="341"/>
      <c r="S163" s="343">
        <v>8000</v>
      </c>
      <c r="T163" s="341"/>
      <c r="U163" s="341"/>
      <c r="V163" s="343">
        <v>8000</v>
      </c>
    </row>
    <row r="164" spans="1:22" ht="31.5">
      <c r="A164" s="320">
        <v>24</v>
      </c>
      <c r="B164" s="398" t="s">
        <v>600</v>
      </c>
      <c r="C164" s="326" t="s">
        <v>365</v>
      </c>
      <c r="D164" s="341"/>
      <c r="E164" s="341"/>
      <c r="F164" s="380"/>
      <c r="G164" s="343">
        <v>15000</v>
      </c>
      <c r="H164" s="341"/>
      <c r="I164" s="341"/>
      <c r="J164" s="343"/>
      <c r="K164" s="343">
        <v>15000</v>
      </c>
      <c r="L164" s="341"/>
      <c r="M164" s="341"/>
      <c r="N164" s="343">
        <v>15000</v>
      </c>
      <c r="O164" s="343">
        <f t="shared" si="2"/>
        <v>0</v>
      </c>
      <c r="P164" s="341"/>
      <c r="Q164" s="341"/>
      <c r="R164" s="341"/>
      <c r="S164" s="343">
        <v>5000</v>
      </c>
      <c r="T164" s="341"/>
      <c r="U164" s="341"/>
      <c r="V164" s="343">
        <v>5000</v>
      </c>
    </row>
    <row r="165" spans="1:22" ht="47.25">
      <c r="A165" s="320">
        <v>25</v>
      </c>
      <c r="B165" s="398" t="s">
        <v>601</v>
      </c>
      <c r="C165" s="326" t="s">
        <v>365</v>
      </c>
      <c r="D165" s="341"/>
      <c r="E165" s="341"/>
      <c r="F165" s="362" t="s">
        <v>602</v>
      </c>
      <c r="G165" s="343">
        <v>798000</v>
      </c>
      <c r="H165" s="341"/>
      <c r="I165" s="341"/>
      <c r="J165" s="343">
        <v>798000</v>
      </c>
      <c r="K165" s="343">
        <v>798000</v>
      </c>
      <c r="L165" s="341"/>
      <c r="M165" s="341"/>
      <c r="N165" s="343">
        <v>798000</v>
      </c>
      <c r="O165" s="343">
        <f t="shared" si="2"/>
        <v>0</v>
      </c>
      <c r="P165" s="341"/>
      <c r="Q165" s="341"/>
      <c r="R165" s="341"/>
      <c r="S165" s="343">
        <v>20000</v>
      </c>
      <c r="T165" s="341"/>
      <c r="U165" s="341"/>
      <c r="V165" s="343">
        <v>20000</v>
      </c>
    </row>
    <row r="166" spans="1:22">
      <c r="A166" s="320">
        <v>26</v>
      </c>
      <c r="B166" s="399" t="s">
        <v>603</v>
      </c>
      <c r="C166" s="326" t="s">
        <v>311</v>
      </c>
      <c r="D166" s="341"/>
      <c r="E166" s="341"/>
      <c r="F166" s="380"/>
      <c r="G166" s="343">
        <v>20000</v>
      </c>
      <c r="H166" s="341"/>
      <c r="I166" s="341"/>
      <c r="J166" s="343">
        <v>20000</v>
      </c>
      <c r="K166" s="343">
        <v>20000</v>
      </c>
      <c r="L166" s="341"/>
      <c r="M166" s="341"/>
      <c r="N166" s="343">
        <v>20000</v>
      </c>
      <c r="O166" s="343">
        <f t="shared" si="2"/>
        <v>0</v>
      </c>
      <c r="P166" s="341"/>
      <c r="Q166" s="341"/>
      <c r="R166" s="341"/>
      <c r="S166" s="343">
        <v>7000</v>
      </c>
      <c r="T166" s="341"/>
      <c r="U166" s="341"/>
      <c r="V166" s="343">
        <v>7000</v>
      </c>
    </row>
    <row r="167" spans="1:22">
      <c r="A167" s="320">
        <v>27</v>
      </c>
      <c r="B167" s="376" t="s">
        <v>604</v>
      </c>
      <c r="C167" s="326" t="s">
        <v>314</v>
      </c>
      <c r="D167" s="341"/>
      <c r="E167" s="341"/>
      <c r="F167" s="380"/>
      <c r="G167" s="343">
        <v>20000</v>
      </c>
      <c r="H167" s="341"/>
      <c r="I167" s="341"/>
      <c r="J167" s="343">
        <v>20000</v>
      </c>
      <c r="K167" s="343">
        <v>20000</v>
      </c>
      <c r="L167" s="341"/>
      <c r="M167" s="341"/>
      <c r="N167" s="343">
        <v>20000</v>
      </c>
      <c r="O167" s="343">
        <f t="shared" si="2"/>
        <v>0</v>
      </c>
      <c r="P167" s="341"/>
      <c r="Q167" s="341"/>
      <c r="R167" s="341"/>
      <c r="S167" s="343">
        <v>7000</v>
      </c>
      <c r="T167" s="341"/>
      <c r="U167" s="341"/>
      <c r="V167" s="343">
        <v>7000</v>
      </c>
    </row>
    <row r="168" spans="1:22">
      <c r="A168" s="320">
        <v>28</v>
      </c>
      <c r="B168" s="376" t="s">
        <v>605</v>
      </c>
      <c r="C168" s="326" t="s">
        <v>365</v>
      </c>
      <c r="D168" s="341"/>
      <c r="E168" s="341"/>
      <c r="F168" s="380"/>
      <c r="G168" s="343">
        <v>20000</v>
      </c>
      <c r="H168" s="341"/>
      <c r="I168" s="341"/>
      <c r="J168" s="343"/>
      <c r="K168" s="343">
        <v>20000</v>
      </c>
      <c r="L168" s="341"/>
      <c r="M168" s="341"/>
      <c r="N168" s="343">
        <v>20000</v>
      </c>
      <c r="O168" s="343">
        <f t="shared" si="2"/>
        <v>0</v>
      </c>
      <c r="P168" s="341"/>
      <c r="Q168" s="341"/>
      <c r="R168" s="341"/>
      <c r="S168" s="343">
        <v>6000</v>
      </c>
      <c r="T168" s="341"/>
      <c r="U168" s="341"/>
      <c r="V168" s="343">
        <v>6000</v>
      </c>
    </row>
    <row r="169" spans="1:22" ht="31.5">
      <c r="A169" s="320">
        <v>29</v>
      </c>
      <c r="B169" s="393" t="s">
        <v>606</v>
      </c>
      <c r="C169" s="326" t="s">
        <v>365</v>
      </c>
      <c r="D169" s="341"/>
      <c r="E169" s="341"/>
      <c r="F169" s="380"/>
      <c r="G169" s="343">
        <v>13500</v>
      </c>
      <c r="H169" s="341"/>
      <c r="I169" s="341"/>
      <c r="J169" s="343">
        <v>4500</v>
      </c>
      <c r="K169" s="343">
        <v>13500</v>
      </c>
      <c r="L169" s="341"/>
      <c r="M169" s="341"/>
      <c r="N169" s="343">
        <v>13500</v>
      </c>
      <c r="O169" s="343">
        <f t="shared" si="2"/>
        <v>0</v>
      </c>
      <c r="P169" s="341"/>
      <c r="Q169" s="341"/>
      <c r="R169" s="341"/>
      <c r="S169" s="343">
        <v>2000</v>
      </c>
      <c r="T169" s="341"/>
      <c r="U169" s="341"/>
      <c r="V169" s="343">
        <v>2000</v>
      </c>
    </row>
    <row r="170" spans="1:22" ht="31.5">
      <c r="A170" s="320">
        <v>30</v>
      </c>
      <c r="B170" s="393" t="s">
        <v>607</v>
      </c>
      <c r="C170" s="326" t="s">
        <v>308</v>
      </c>
      <c r="D170" s="341"/>
      <c r="E170" s="341"/>
      <c r="F170" s="380"/>
      <c r="G170" s="343">
        <v>22000</v>
      </c>
      <c r="H170" s="341"/>
      <c r="I170" s="341"/>
      <c r="J170" s="343">
        <v>4500</v>
      </c>
      <c r="K170" s="343">
        <v>22000</v>
      </c>
      <c r="L170" s="341"/>
      <c r="M170" s="341"/>
      <c r="N170" s="343">
        <v>22000</v>
      </c>
      <c r="O170" s="343">
        <f t="shared" si="2"/>
        <v>0</v>
      </c>
      <c r="P170" s="341"/>
      <c r="Q170" s="341"/>
      <c r="R170" s="341"/>
      <c r="S170" s="343">
        <v>2000</v>
      </c>
      <c r="T170" s="341"/>
      <c r="U170" s="341"/>
      <c r="V170" s="343">
        <v>2000</v>
      </c>
    </row>
    <row r="171" spans="1:22" ht="47.25">
      <c r="A171" s="320">
        <v>31</v>
      </c>
      <c r="B171" s="398" t="s">
        <v>608</v>
      </c>
      <c r="C171" s="326" t="s">
        <v>365</v>
      </c>
      <c r="D171" s="341"/>
      <c r="E171" s="341"/>
      <c r="F171" s="362" t="s">
        <v>609</v>
      </c>
      <c r="G171" s="343">
        <v>3000</v>
      </c>
      <c r="H171" s="341"/>
      <c r="I171" s="341"/>
      <c r="J171" s="343"/>
      <c r="K171" s="343">
        <v>3000</v>
      </c>
      <c r="L171" s="341"/>
      <c r="M171" s="341"/>
      <c r="N171" s="343">
        <v>3000</v>
      </c>
      <c r="O171" s="343">
        <f t="shared" si="2"/>
        <v>0</v>
      </c>
      <c r="P171" s="341"/>
      <c r="Q171" s="341"/>
      <c r="R171" s="341"/>
      <c r="S171" s="343">
        <v>3000</v>
      </c>
      <c r="T171" s="341"/>
      <c r="U171" s="341"/>
      <c r="V171" s="343">
        <v>3000</v>
      </c>
    </row>
    <row r="172" spans="1:22">
      <c r="A172" s="311" t="s">
        <v>212</v>
      </c>
      <c r="B172" s="400" t="s">
        <v>610</v>
      </c>
      <c r="C172" s="318"/>
      <c r="D172" s="341"/>
      <c r="E172" s="341"/>
      <c r="F172" s="401"/>
      <c r="G172" s="343">
        <v>410000</v>
      </c>
      <c r="H172" s="341"/>
      <c r="I172" s="341"/>
      <c r="J172" s="343">
        <v>0</v>
      </c>
      <c r="K172" s="343">
        <v>410000</v>
      </c>
      <c r="L172" s="341"/>
      <c r="M172" s="341"/>
      <c r="N172" s="343">
        <v>410000</v>
      </c>
      <c r="O172" s="343">
        <f t="shared" si="2"/>
        <v>0</v>
      </c>
      <c r="P172" s="341"/>
      <c r="Q172" s="341"/>
      <c r="R172" s="341"/>
      <c r="S172" s="343">
        <v>16000</v>
      </c>
      <c r="T172" s="341"/>
      <c r="U172" s="341"/>
      <c r="V172" s="343">
        <v>16000</v>
      </c>
    </row>
    <row r="173" spans="1:22">
      <c r="A173" s="320">
        <v>1</v>
      </c>
      <c r="B173" s="333" t="s">
        <v>611</v>
      </c>
      <c r="C173" s="342" t="s">
        <v>365</v>
      </c>
      <c r="D173" s="341"/>
      <c r="E173" s="341"/>
      <c r="F173" s="362"/>
      <c r="G173" s="343">
        <v>100000</v>
      </c>
      <c r="H173" s="341"/>
      <c r="I173" s="341"/>
      <c r="J173" s="343"/>
      <c r="K173" s="343">
        <v>100000</v>
      </c>
      <c r="L173" s="341"/>
      <c r="M173" s="341"/>
      <c r="N173" s="343">
        <v>100000</v>
      </c>
      <c r="O173" s="343">
        <f t="shared" si="2"/>
        <v>0</v>
      </c>
      <c r="P173" s="341"/>
      <c r="Q173" s="341"/>
      <c r="R173" s="341"/>
      <c r="S173" s="343">
        <v>3000</v>
      </c>
      <c r="T173" s="341"/>
      <c r="U173" s="341"/>
      <c r="V173" s="343">
        <v>3000</v>
      </c>
    </row>
    <row r="174" spans="1:22" ht="31.5">
      <c r="A174" s="320">
        <v>2</v>
      </c>
      <c r="B174" s="392" t="s">
        <v>612</v>
      </c>
      <c r="C174" s="342" t="s">
        <v>365</v>
      </c>
      <c r="D174" s="341"/>
      <c r="E174" s="341"/>
      <c r="F174" s="362"/>
      <c r="G174" s="343">
        <v>110000</v>
      </c>
      <c r="H174" s="341"/>
      <c r="I174" s="341"/>
      <c r="J174" s="343"/>
      <c r="K174" s="343">
        <v>110000</v>
      </c>
      <c r="L174" s="341"/>
      <c r="M174" s="341"/>
      <c r="N174" s="343">
        <v>110000</v>
      </c>
      <c r="O174" s="343">
        <f t="shared" si="2"/>
        <v>0</v>
      </c>
      <c r="P174" s="341"/>
      <c r="Q174" s="341"/>
      <c r="R174" s="341"/>
      <c r="S174" s="343">
        <v>3000</v>
      </c>
      <c r="T174" s="341"/>
      <c r="U174" s="341"/>
      <c r="V174" s="343">
        <v>3000</v>
      </c>
    </row>
    <row r="175" spans="1:22">
      <c r="A175" s="320">
        <v>3</v>
      </c>
      <c r="B175" s="371" t="s">
        <v>613</v>
      </c>
      <c r="C175" s="342" t="s">
        <v>312</v>
      </c>
      <c r="D175" s="341"/>
      <c r="E175" s="341"/>
      <c r="F175" s="362"/>
      <c r="G175" s="343">
        <v>200000</v>
      </c>
      <c r="H175" s="341"/>
      <c r="I175" s="341"/>
      <c r="J175" s="343"/>
      <c r="K175" s="343">
        <v>200000</v>
      </c>
      <c r="L175" s="341"/>
      <c r="M175" s="341"/>
      <c r="N175" s="343">
        <v>200000</v>
      </c>
      <c r="O175" s="343">
        <f t="shared" si="2"/>
        <v>0</v>
      </c>
      <c r="P175" s="341"/>
      <c r="Q175" s="341"/>
      <c r="R175" s="341"/>
      <c r="S175" s="343">
        <v>10000</v>
      </c>
      <c r="T175" s="341"/>
      <c r="U175" s="341"/>
      <c r="V175" s="343">
        <v>10000</v>
      </c>
    </row>
    <row r="176" spans="1:22" ht="31.5">
      <c r="A176" s="311" t="s">
        <v>4</v>
      </c>
      <c r="B176" s="400" t="s">
        <v>614</v>
      </c>
      <c r="C176" s="318"/>
      <c r="D176" s="341"/>
      <c r="E176" s="341"/>
      <c r="F176" s="401"/>
      <c r="G176" s="343"/>
      <c r="H176" s="341"/>
      <c r="I176" s="341"/>
      <c r="J176" s="343"/>
      <c r="K176" s="343">
        <v>268889</v>
      </c>
      <c r="L176" s="341"/>
      <c r="M176" s="341"/>
      <c r="N176" s="343">
        <v>268889</v>
      </c>
      <c r="O176" s="343"/>
      <c r="P176" s="341"/>
      <c r="Q176" s="341"/>
      <c r="R176" s="341"/>
      <c r="S176" s="343">
        <v>173000</v>
      </c>
      <c r="T176" s="341"/>
      <c r="U176" s="341"/>
      <c r="V176" s="343">
        <v>173000</v>
      </c>
    </row>
    <row r="177" spans="1:22">
      <c r="A177" s="320">
        <v>1</v>
      </c>
      <c r="B177" s="398" t="s">
        <v>282</v>
      </c>
      <c r="C177" s="326"/>
      <c r="D177" s="341"/>
      <c r="E177" s="341"/>
      <c r="F177" s="362"/>
      <c r="G177" s="343"/>
      <c r="H177" s="341"/>
      <c r="I177" s="341"/>
      <c r="J177" s="343"/>
      <c r="K177" s="343">
        <v>24369</v>
      </c>
      <c r="L177" s="341"/>
      <c r="M177" s="341"/>
      <c r="N177" s="343">
        <v>24369</v>
      </c>
      <c r="O177" s="343"/>
      <c r="P177" s="341"/>
      <c r="Q177" s="341"/>
      <c r="R177" s="341"/>
      <c r="S177" s="343">
        <v>19000</v>
      </c>
      <c r="T177" s="341"/>
      <c r="U177" s="341"/>
      <c r="V177" s="343">
        <v>19000</v>
      </c>
    </row>
    <row r="178" spans="1:22">
      <c r="A178" s="320">
        <v>2</v>
      </c>
      <c r="B178" s="398" t="s">
        <v>296</v>
      </c>
      <c r="C178" s="326"/>
      <c r="D178" s="341"/>
      <c r="E178" s="341"/>
      <c r="F178" s="362"/>
      <c r="G178" s="343"/>
      <c r="H178" s="341"/>
      <c r="I178" s="341"/>
      <c r="J178" s="343"/>
      <c r="K178" s="343">
        <v>4237</v>
      </c>
      <c r="L178" s="341"/>
      <c r="M178" s="341"/>
      <c r="N178" s="343">
        <v>4237</v>
      </c>
      <c r="O178" s="343"/>
      <c r="P178" s="341"/>
      <c r="Q178" s="341"/>
      <c r="R178" s="341"/>
      <c r="S178" s="343">
        <v>12900</v>
      </c>
      <c r="T178" s="341"/>
      <c r="U178" s="341"/>
      <c r="V178" s="343">
        <v>12900</v>
      </c>
    </row>
    <row r="179" spans="1:22">
      <c r="A179" s="320">
        <v>3</v>
      </c>
      <c r="B179" s="398" t="s">
        <v>288</v>
      </c>
      <c r="C179" s="326"/>
      <c r="D179" s="341"/>
      <c r="E179" s="341"/>
      <c r="F179" s="362"/>
      <c r="G179" s="343"/>
      <c r="H179" s="341"/>
      <c r="I179" s="341"/>
      <c r="J179" s="343"/>
      <c r="K179" s="343">
        <v>23825</v>
      </c>
      <c r="L179" s="341"/>
      <c r="M179" s="341"/>
      <c r="N179" s="343">
        <v>23825</v>
      </c>
      <c r="O179" s="343"/>
      <c r="P179" s="341"/>
      <c r="Q179" s="341"/>
      <c r="R179" s="341"/>
      <c r="S179" s="343">
        <v>16800</v>
      </c>
      <c r="T179" s="341"/>
      <c r="U179" s="341"/>
      <c r="V179" s="343">
        <v>16800</v>
      </c>
    </row>
    <row r="180" spans="1:22">
      <c r="A180" s="320">
        <v>4</v>
      </c>
      <c r="B180" s="398" t="s">
        <v>290</v>
      </c>
      <c r="C180" s="326"/>
      <c r="D180" s="341"/>
      <c r="E180" s="341"/>
      <c r="F180" s="362"/>
      <c r="G180" s="343"/>
      <c r="H180" s="341"/>
      <c r="I180" s="341"/>
      <c r="J180" s="343"/>
      <c r="K180" s="343">
        <v>11853</v>
      </c>
      <c r="L180" s="341"/>
      <c r="M180" s="341"/>
      <c r="N180" s="343">
        <v>11853</v>
      </c>
      <c r="O180" s="343"/>
      <c r="P180" s="341"/>
      <c r="Q180" s="341"/>
      <c r="R180" s="341"/>
      <c r="S180" s="343">
        <v>21300</v>
      </c>
      <c r="T180" s="341"/>
      <c r="U180" s="341"/>
      <c r="V180" s="343">
        <v>21300</v>
      </c>
    </row>
    <row r="181" spans="1:22">
      <c r="A181" s="320">
        <v>5</v>
      </c>
      <c r="B181" s="398" t="s">
        <v>615</v>
      </c>
      <c r="C181" s="326"/>
      <c r="D181" s="341"/>
      <c r="E181" s="341"/>
      <c r="F181" s="362"/>
      <c r="G181" s="343"/>
      <c r="H181" s="341"/>
      <c r="I181" s="341"/>
      <c r="J181" s="343"/>
      <c r="K181" s="343">
        <v>35312</v>
      </c>
      <c r="L181" s="341"/>
      <c r="M181" s="341"/>
      <c r="N181" s="343">
        <v>35312</v>
      </c>
      <c r="O181" s="343"/>
      <c r="P181" s="341"/>
      <c r="Q181" s="341"/>
      <c r="R181" s="341"/>
      <c r="S181" s="343">
        <v>12900</v>
      </c>
      <c r="T181" s="341"/>
      <c r="U181" s="341"/>
      <c r="V181" s="343">
        <v>12900</v>
      </c>
    </row>
    <row r="182" spans="1:22">
      <c r="A182" s="320">
        <v>6</v>
      </c>
      <c r="B182" s="398" t="s">
        <v>616</v>
      </c>
      <c r="C182" s="326"/>
      <c r="D182" s="341"/>
      <c r="E182" s="341"/>
      <c r="F182" s="362"/>
      <c r="G182" s="343"/>
      <c r="H182" s="341"/>
      <c r="I182" s="341"/>
      <c r="J182" s="343"/>
      <c r="K182" s="343">
        <v>28234</v>
      </c>
      <c r="L182" s="341"/>
      <c r="M182" s="341"/>
      <c r="N182" s="343">
        <v>28234</v>
      </c>
      <c r="O182" s="343"/>
      <c r="P182" s="341"/>
      <c r="Q182" s="341"/>
      <c r="R182" s="341"/>
      <c r="S182" s="343">
        <v>16900</v>
      </c>
      <c r="T182" s="341"/>
      <c r="U182" s="341"/>
      <c r="V182" s="343">
        <v>16900</v>
      </c>
    </row>
    <row r="183" spans="1:22">
      <c r="A183" s="320">
        <v>7</v>
      </c>
      <c r="B183" s="398" t="s">
        <v>286</v>
      </c>
      <c r="C183" s="326"/>
      <c r="D183" s="341"/>
      <c r="E183" s="341"/>
      <c r="F183" s="362"/>
      <c r="G183" s="343"/>
      <c r="H183" s="341"/>
      <c r="I183" s="341"/>
      <c r="J183" s="343"/>
      <c r="K183" s="343">
        <v>52905</v>
      </c>
      <c r="L183" s="341"/>
      <c r="M183" s="341"/>
      <c r="N183" s="343">
        <v>52905</v>
      </c>
      <c r="O183" s="343"/>
      <c r="P183" s="341"/>
      <c r="Q183" s="341"/>
      <c r="R183" s="341"/>
      <c r="S183" s="343">
        <v>17300</v>
      </c>
      <c r="T183" s="341"/>
      <c r="U183" s="341"/>
      <c r="V183" s="343">
        <v>17300</v>
      </c>
    </row>
    <row r="184" spans="1:22">
      <c r="A184" s="320">
        <v>8</v>
      </c>
      <c r="B184" s="398" t="s">
        <v>284</v>
      </c>
      <c r="C184" s="326"/>
      <c r="D184" s="341"/>
      <c r="E184" s="341"/>
      <c r="F184" s="362"/>
      <c r="G184" s="343"/>
      <c r="H184" s="341"/>
      <c r="I184" s="341"/>
      <c r="J184" s="343"/>
      <c r="K184" s="343">
        <v>15400</v>
      </c>
      <c r="L184" s="341"/>
      <c r="M184" s="341"/>
      <c r="N184" s="343">
        <v>15400</v>
      </c>
      <c r="O184" s="343"/>
      <c r="P184" s="341"/>
      <c r="Q184" s="341"/>
      <c r="R184" s="341"/>
      <c r="S184" s="343">
        <v>19200</v>
      </c>
      <c r="T184" s="341"/>
      <c r="U184" s="341"/>
      <c r="V184" s="343">
        <v>19200</v>
      </c>
    </row>
    <row r="185" spans="1:22">
      <c r="A185" s="320">
        <v>9</v>
      </c>
      <c r="B185" s="398" t="s">
        <v>280</v>
      </c>
      <c r="C185" s="326"/>
      <c r="D185" s="341"/>
      <c r="E185" s="341"/>
      <c r="F185" s="362"/>
      <c r="G185" s="343"/>
      <c r="H185" s="341"/>
      <c r="I185" s="341"/>
      <c r="J185" s="343"/>
      <c r="K185" s="343">
        <v>23633</v>
      </c>
      <c r="L185" s="341"/>
      <c r="M185" s="341"/>
      <c r="N185" s="343">
        <v>23633</v>
      </c>
      <c r="O185" s="343"/>
      <c r="P185" s="341"/>
      <c r="Q185" s="341"/>
      <c r="R185" s="341"/>
      <c r="S185" s="343">
        <v>15900</v>
      </c>
      <c r="T185" s="341"/>
      <c r="U185" s="341"/>
      <c r="V185" s="343">
        <v>15900</v>
      </c>
    </row>
    <row r="186" spans="1:22">
      <c r="A186" s="402">
        <v>10</v>
      </c>
      <c r="B186" s="403" t="s">
        <v>617</v>
      </c>
      <c r="C186" s="326"/>
      <c r="D186" s="404"/>
      <c r="E186" s="404"/>
      <c r="F186" s="362"/>
      <c r="G186" s="405"/>
      <c r="H186" s="404"/>
      <c r="I186" s="404"/>
      <c r="J186" s="405"/>
      <c r="K186" s="405">
        <v>49121</v>
      </c>
      <c r="L186" s="404"/>
      <c r="M186" s="404"/>
      <c r="N186" s="405">
        <v>49121</v>
      </c>
      <c r="O186" s="405"/>
      <c r="P186" s="404"/>
      <c r="Q186" s="404"/>
      <c r="R186" s="404"/>
      <c r="S186" s="405">
        <v>20800</v>
      </c>
      <c r="T186" s="404"/>
      <c r="U186" s="404"/>
      <c r="V186" s="405">
        <v>20800</v>
      </c>
    </row>
    <row r="187" spans="1:22">
      <c r="A187" s="406"/>
      <c r="B187" s="407" t="s">
        <v>618</v>
      </c>
      <c r="C187" s="408"/>
      <c r="D187" s="408"/>
      <c r="E187" s="409"/>
      <c r="F187" s="408"/>
      <c r="G187" s="410">
        <v>9218185</v>
      </c>
      <c r="H187" s="409"/>
      <c r="I187" s="411">
        <v>8687460</v>
      </c>
      <c r="J187" s="409"/>
      <c r="K187" s="410">
        <v>8687460</v>
      </c>
      <c r="L187" s="409"/>
      <c r="M187" s="410">
        <v>8687460</v>
      </c>
      <c r="N187" s="409"/>
      <c r="O187" s="251">
        <v>2281068</v>
      </c>
      <c r="P187" s="409"/>
      <c r="Q187" s="251">
        <f>O187</f>
        <v>2281068</v>
      </c>
      <c r="R187" s="409"/>
      <c r="S187" s="410">
        <v>895290</v>
      </c>
      <c r="T187" s="409"/>
      <c r="U187" s="251">
        <v>895290</v>
      </c>
      <c r="V187" s="409"/>
    </row>
    <row r="188" spans="1:22" ht="31.5">
      <c r="A188" s="412" t="s">
        <v>6</v>
      </c>
      <c r="B188" s="413" t="s">
        <v>619</v>
      </c>
      <c r="C188" s="414"/>
      <c r="D188" s="414"/>
      <c r="E188" s="341"/>
      <c r="F188" s="414"/>
      <c r="G188" s="343">
        <v>564000</v>
      </c>
      <c r="H188" s="341"/>
      <c r="I188" s="415">
        <v>564000</v>
      </c>
      <c r="J188" s="341"/>
      <c r="K188" s="343">
        <v>564000</v>
      </c>
      <c r="L188" s="341"/>
      <c r="M188" s="343">
        <v>564000</v>
      </c>
      <c r="N188" s="341"/>
      <c r="O188" s="341">
        <v>157416</v>
      </c>
      <c r="P188" s="341"/>
      <c r="Q188" s="341">
        <f t="shared" ref="Q188:Q251" si="3">O188</f>
        <v>157416</v>
      </c>
      <c r="R188" s="341"/>
      <c r="S188" s="343">
        <v>79400</v>
      </c>
      <c r="T188" s="341"/>
      <c r="U188" s="258">
        <v>79400</v>
      </c>
      <c r="V188" s="341"/>
    </row>
    <row r="189" spans="1:22" ht="47.25">
      <c r="A189" s="416" t="s">
        <v>620</v>
      </c>
      <c r="B189" s="417" t="s">
        <v>621</v>
      </c>
      <c r="C189" s="418"/>
      <c r="D189" s="418"/>
      <c r="E189" s="341"/>
      <c r="F189" s="418"/>
      <c r="G189" s="343">
        <v>53000</v>
      </c>
      <c r="H189" s="341"/>
      <c r="I189" s="415">
        <v>53000</v>
      </c>
      <c r="J189" s="341"/>
      <c r="K189" s="343">
        <v>53000</v>
      </c>
      <c r="L189" s="341"/>
      <c r="M189" s="343">
        <v>53000</v>
      </c>
      <c r="N189" s="341"/>
      <c r="O189" s="341">
        <v>47524</v>
      </c>
      <c r="P189" s="341"/>
      <c r="Q189" s="341">
        <f t="shared" si="3"/>
        <v>47524</v>
      </c>
      <c r="R189" s="341"/>
      <c r="S189" s="343">
        <v>5400</v>
      </c>
      <c r="T189" s="341"/>
      <c r="U189" s="258">
        <v>5400</v>
      </c>
      <c r="V189" s="341"/>
    </row>
    <row r="190" spans="1:22">
      <c r="A190" s="419" t="s">
        <v>622</v>
      </c>
      <c r="B190" s="420" t="s">
        <v>623</v>
      </c>
      <c r="C190" s="418"/>
      <c r="D190" s="418"/>
      <c r="E190" s="341"/>
      <c r="F190" s="418"/>
      <c r="G190" s="343"/>
      <c r="H190" s="341"/>
      <c r="I190" s="415"/>
      <c r="J190" s="341"/>
      <c r="K190" s="343"/>
      <c r="L190" s="341"/>
      <c r="M190" s="343"/>
      <c r="N190" s="341"/>
      <c r="O190" s="341">
        <v>0</v>
      </c>
      <c r="P190" s="341"/>
      <c r="Q190" s="341">
        <f t="shared" si="3"/>
        <v>0</v>
      </c>
      <c r="R190" s="341"/>
      <c r="S190" s="343"/>
      <c r="T190" s="341"/>
      <c r="U190" s="258"/>
      <c r="V190" s="341"/>
    </row>
    <row r="191" spans="1:22" ht="31.5">
      <c r="A191" s="416" t="s">
        <v>277</v>
      </c>
      <c r="B191" s="421" t="s">
        <v>624</v>
      </c>
      <c r="C191" s="422" t="s">
        <v>314</v>
      </c>
      <c r="D191" s="423"/>
      <c r="E191" s="341"/>
      <c r="F191" s="423" t="s">
        <v>625</v>
      </c>
      <c r="G191" s="343">
        <v>53000</v>
      </c>
      <c r="H191" s="341"/>
      <c r="I191" s="415">
        <v>53000</v>
      </c>
      <c r="J191" s="341"/>
      <c r="K191" s="343">
        <v>53000</v>
      </c>
      <c r="L191" s="341"/>
      <c r="M191" s="343">
        <v>53000</v>
      </c>
      <c r="N191" s="341"/>
      <c r="O191" s="341">
        <v>47524</v>
      </c>
      <c r="P191" s="341"/>
      <c r="Q191" s="341">
        <f t="shared" si="3"/>
        <v>47524</v>
      </c>
      <c r="R191" s="341"/>
      <c r="S191" s="343">
        <v>5400</v>
      </c>
      <c r="T191" s="341"/>
      <c r="U191" s="258">
        <v>5400</v>
      </c>
      <c r="V191" s="341"/>
    </row>
    <row r="192" spans="1:22" ht="47.25">
      <c r="A192" s="416" t="s">
        <v>626</v>
      </c>
      <c r="B192" s="417" t="s">
        <v>627</v>
      </c>
      <c r="C192" s="418"/>
      <c r="D192" s="418"/>
      <c r="E192" s="341"/>
      <c r="F192" s="418"/>
      <c r="G192" s="343">
        <v>256000</v>
      </c>
      <c r="H192" s="341"/>
      <c r="I192" s="415">
        <v>256000</v>
      </c>
      <c r="J192" s="341"/>
      <c r="K192" s="343">
        <v>256000</v>
      </c>
      <c r="L192" s="341"/>
      <c r="M192" s="343">
        <v>256000</v>
      </c>
      <c r="N192" s="341"/>
      <c r="O192" s="341">
        <v>108392</v>
      </c>
      <c r="P192" s="341"/>
      <c r="Q192" s="341">
        <f t="shared" si="3"/>
        <v>108392</v>
      </c>
      <c r="R192" s="341"/>
      <c r="S192" s="343">
        <v>53000</v>
      </c>
      <c r="T192" s="341"/>
      <c r="U192" s="258">
        <v>53000</v>
      </c>
      <c r="V192" s="341"/>
    </row>
    <row r="193" spans="1:22">
      <c r="A193" s="419" t="s">
        <v>628</v>
      </c>
      <c r="B193" s="420" t="s">
        <v>629</v>
      </c>
      <c r="C193" s="418"/>
      <c r="D193" s="418"/>
      <c r="E193" s="341"/>
      <c r="F193" s="418"/>
      <c r="G193" s="343"/>
      <c r="H193" s="341"/>
      <c r="I193" s="415"/>
      <c r="J193" s="341"/>
      <c r="K193" s="343"/>
      <c r="L193" s="341"/>
      <c r="M193" s="343"/>
      <c r="N193" s="341"/>
      <c r="O193" s="341">
        <v>0</v>
      </c>
      <c r="P193" s="341"/>
      <c r="Q193" s="341">
        <f t="shared" si="3"/>
        <v>0</v>
      </c>
      <c r="R193" s="341"/>
      <c r="S193" s="343"/>
      <c r="T193" s="341"/>
      <c r="U193" s="258"/>
      <c r="V193" s="341"/>
    </row>
    <row r="194" spans="1:22" ht="47.25">
      <c r="A194" s="416" t="s">
        <v>277</v>
      </c>
      <c r="B194" s="424" t="s">
        <v>630</v>
      </c>
      <c r="C194" s="425" t="s">
        <v>631</v>
      </c>
      <c r="D194" s="426"/>
      <c r="E194" s="341"/>
      <c r="F194" s="426" t="s">
        <v>632</v>
      </c>
      <c r="G194" s="343">
        <v>88000</v>
      </c>
      <c r="H194" s="341"/>
      <c r="I194" s="415">
        <v>88000</v>
      </c>
      <c r="J194" s="341"/>
      <c r="K194" s="343">
        <v>88000</v>
      </c>
      <c r="L194" s="341"/>
      <c r="M194" s="343">
        <v>88000</v>
      </c>
      <c r="N194" s="341"/>
      <c r="O194" s="341">
        <v>30500</v>
      </c>
      <c r="P194" s="341"/>
      <c r="Q194" s="341">
        <f t="shared" si="3"/>
        <v>30500</v>
      </c>
      <c r="R194" s="341"/>
      <c r="S194" s="343">
        <v>19000</v>
      </c>
      <c r="T194" s="341"/>
      <c r="U194" s="258">
        <v>19000</v>
      </c>
      <c r="V194" s="341"/>
    </row>
    <row r="195" spans="1:22" ht="47.25">
      <c r="A195" s="416" t="s">
        <v>279</v>
      </c>
      <c r="B195" s="424" t="s">
        <v>633</v>
      </c>
      <c r="C195" s="425" t="s">
        <v>316</v>
      </c>
      <c r="D195" s="423"/>
      <c r="E195" s="341"/>
      <c r="F195" s="423" t="s">
        <v>634</v>
      </c>
      <c r="G195" s="343">
        <v>83000</v>
      </c>
      <c r="H195" s="341"/>
      <c r="I195" s="415">
        <v>83000</v>
      </c>
      <c r="J195" s="341"/>
      <c r="K195" s="343">
        <v>83000</v>
      </c>
      <c r="L195" s="341"/>
      <c r="M195" s="343">
        <v>83000</v>
      </c>
      <c r="N195" s="341"/>
      <c r="O195" s="341">
        <v>46500</v>
      </c>
      <c r="P195" s="341"/>
      <c r="Q195" s="341">
        <f t="shared" si="3"/>
        <v>46500</v>
      </c>
      <c r="R195" s="341"/>
      <c r="S195" s="343">
        <v>15000</v>
      </c>
      <c r="T195" s="341"/>
      <c r="U195" s="258">
        <v>15000</v>
      </c>
      <c r="V195" s="341"/>
    </row>
    <row r="196" spans="1:22" ht="47.25">
      <c r="A196" s="416" t="s">
        <v>281</v>
      </c>
      <c r="B196" s="424" t="s">
        <v>635</v>
      </c>
      <c r="C196" s="425" t="s">
        <v>315</v>
      </c>
      <c r="D196" s="426"/>
      <c r="E196" s="341"/>
      <c r="F196" s="426" t="s">
        <v>636</v>
      </c>
      <c r="G196" s="343">
        <v>85000</v>
      </c>
      <c r="H196" s="341"/>
      <c r="I196" s="415">
        <v>85000</v>
      </c>
      <c r="J196" s="341"/>
      <c r="K196" s="343">
        <v>85000</v>
      </c>
      <c r="L196" s="341"/>
      <c r="M196" s="343">
        <v>85000</v>
      </c>
      <c r="N196" s="341"/>
      <c r="O196" s="341">
        <v>31392</v>
      </c>
      <c r="P196" s="341"/>
      <c r="Q196" s="341">
        <f t="shared" si="3"/>
        <v>31392</v>
      </c>
      <c r="R196" s="341"/>
      <c r="S196" s="343">
        <v>19000</v>
      </c>
      <c r="T196" s="341"/>
      <c r="U196" s="258">
        <v>19000</v>
      </c>
      <c r="V196" s="341"/>
    </row>
    <row r="197" spans="1:22">
      <c r="A197" s="416" t="s">
        <v>637</v>
      </c>
      <c r="B197" s="417" t="s">
        <v>638</v>
      </c>
      <c r="C197" s="425"/>
      <c r="D197" s="426"/>
      <c r="E197" s="341"/>
      <c r="F197" s="426"/>
      <c r="G197" s="343">
        <v>170000</v>
      </c>
      <c r="H197" s="341"/>
      <c r="I197" s="415">
        <v>170000</v>
      </c>
      <c r="J197" s="341"/>
      <c r="K197" s="343">
        <v>170000</v>
      </c>
      <c r="L197" s="341"/>
      <c r="M197" s="343">
        <v>170000</v>
      </c>
      <c r="N197" s="341"/>
      <c r="O197" s="341">
        <v>1000</v>
      </c>
      <c r="P197" s="341"/>
      <c r="Q197" s="341">
        <f t="shared" si="3"/>
        <v>1000</v>
      </c>
      <c r="R197" s="341"/>
      <c r="S197" s="343">
        <v>20000</v>
      </c>
      <c r="T197" s="341"/>
      <c r="U197" s="258">
        <v>20000</v>
      </c>
      <c r="V197" s="341"/>
    </row>
    <row r="198" spans="1:22">
      <c r="A198" s="419" t="s">
        <v>628</v>
      </c>
      <c r="B198" s="420" t="s">
        <v>629</v>
      </c>
      <c r="C198" s="425"/>
      <c r="D198" s="426"/>
      <c r="E198" s="341"/>
      <c r="F198" s="426"/>
      <c r="G198" s="343"/>
      <c r="H198" s="341"/>
      <c r="I198" s="415"/>
      <c r="J198" s="341"/>
      <c r="K198" s="343"/>
      <c r="L198" s="341"/>
      <c r="M198" s="343"/>
      <c r="N198" s="341"/>
      <c r="O198" s="341">
        <v>0</v>
      </c>
      <c r="P198" s="341"/>
      <c r="Q198" s="341">
        <f t="shared" si="3"/>
        <v>0</v>
      </c>
      <c r="R198" s="341"/>
      <c r="S198" s="343"/>
      <c r="T198" s="341"/>
      <c r="U198" s="258"/>
      <c r="V198" s="341"/>
    </row>
    <row r="199" spans="1:22">
      <c r="A199" s="416" t="s">
        <v>277</v>
      </c>
      <c r="B199" s="427" t="s">
        <v>639</v>
      </c>
      <c r="C199" s="428" t="s">
        <v>314</v>
      </c>
      <c r="D199" s="426"/>
      <c r="E199" s="341"/>
      <c r="F199" s="426"/>
      <c r="G199" s="343">
        <v>85000</v>
      </c>
      <c r="H199" s="341"/>
      <c r="I199" s="415">
        <v>85000</v>
      </c>
      <c r="J199" s="341"/>
      <c r="K199" s="343">
        <v>85000</v>
      </c>
      <c r="L199" s="341"/>
      <c r="M199" s="343">
        <v>85000</v>
      </c>
      <c r="N199" s="341"/>
      <c r="O199" s="341">
        <v>500</v>
      </c>
      <c r="P199" s="341"/>
      <c r="Q199" s="341">
        <f t="shared" si="3"/>
        <v>500</v>
      </c>
      <c r="R199" s="341"/>
      <c r="S199" s="343">
        <v>10000</v>
      </c>
      <c r="T199" s="341"/>
      <c r="U199" s="258">
        <v>10000</v>
      </c>
      <c r="V199" s="341"/>
    </row>
    <row r="200" spans="1:22" ht="47.25">
      <c r="A200" s="416" t="s">
        <v>279</v>
      </c>
      <c r="B200" s="427" t="s">
        <v>640</v>
      </c>
      <c r="C200" s="417" t="s">
        <v>316</v>
      </c>
      <c r="D200" s="426"/>
      <c r="E200" s="341"/>
      <c r="F200" s="426"/>
      <c r="G200" s="343">
        <v>85000</v>
      </c>
      <c r="H200" s="341"/>
      <c r="I200" s="415">
        <v>85000</v>
      </c>
      <c r="J200" s="341"/>
      <c r="K200" s="343">
        <v>85000</v>
      </c>
      <c r="L200" s="341"/>
      <c r="M200" s="343">
        <v>85000</v>
      </c>
      <c r="N200" s="341"/>
      <c r="O200" s="341">
        <v>500</v>
      </c>
      <c r="P200" s="341"/>
      <c r="Q200" s="341">
        <f t="shared" si="3"/>
        <v>500</v>
      </c>
      <c r="R200" s="341"/>
      <c r="S200" s="343">
        <v>10000</v>
      </c>
      <c r="T200" s="341"/>
      <c r="U200" s="258">
        <v>10000</v>
      </c>
      <c r="V200" s="341"/>
    </row>
    <row r="201" spans="1:22">
      <c r="A201" s="416" t="s">
        <v>641</v>
      </c>
      <c r="B201" s="417" t="s">
        <v>610</v>
      </c>
      <c r="C201" s="417"/>
      <c r="D201" s="426"/>
      <c r="E201" s="341"/>
      <c r="F201" s="426"/>
      <c r="G201" s="343">
        <v>85000</v>
      </c>
      <c r="H201" s="341"/>
      <c r="I201" s="415">
        <v>85000</v>
      </c>
      <c r="J201" s="341"/>
      <c r="K201" s="343">
        <v>85000</v>
      </c>
      <c r="L201" s="341"/>
      <c r="M201" s="343">
        <v>85000</v>
      </c>
      <c r="N201" s="341"/>
      <c r="O201" s="341">
        <v>500</v>
      </c>
      <c r="P201" s="341"/>
      <c r="Q201" s="341">
        <f t="shared" si="3"/>
        <v>500</v>
      </c>
      <c r="R201" s="341"/>
      <c r="S201" s="343">
        <v>1000</v>
      </c>
      <c r="T201" s="341"/>
      <c r="U201" s="258">
        <v>1000</v>
      </c>
      <c r="V201" s="341"/>
    </row>
    <row r="202" spans="1:22">
      <c r="A202" s="429" t="s">
        <v>628</v>
      </c>
      <c r="B202" s="430" t="s">
        <v>629</v>
      </c>
      <c r="C202" s="425"/>
      <c r="D202" s="426"/>
      <c r="E202" s="341"/>
      <c r="F202" s="426"/>
      <c r="G202" s="343"/>
      <c r="H202" s="341"/>
      <c r="I202" s="415"/>
      <c r="J202" s="341"/>
      <c r="K202" s="343"/>
      <c r="L202" s="341"/>
      <c r="M202" s="343"/>
      <c r="N202" s="341"/>
      <c r="O202" s="341">
        <v>0</v>
      </c>
      <c r="P202" s="341"/>
      <c r="Q202" s="341">
        <f t="shared" si="3"/>
        <v>0</v>
      </c>
      <c r="R202" s="341"/>
      <c r="S202" s="343"/>
      <c r="T202" s="341"/>
      <c r="U202" s="258"/>
      <c r="V202" s="341"/>
    </row>
    <row r="203" spans="1:22" ht="31.5">
      <c r="A203" s="416" t="s">
        <v>277</v>
      </c>
      <c r="B203" s="431" t="s">
        <v>642</v>
      </c>
      <c r="C203" s="432" t="s">
        <v>315</v>
      </c>
      <c r="D203" s="426"/>
      <c r="E203" s="341"/>
      <c r="F203" s="426"/>
      <c r="G203" s="343">
        <v>85000</v>
      </c>
      <c r="H203" s="341"/>
      <c r="I203" s="415">
        <v>85000</v>
      </c>
      <c r="J203" s="341"/>
      <c r="K203" s="343">
        <v>85000</v>
      </c>
      <c r="L203" s="341"/>
      <c r="M203" s="343">
        <v>85000</v>
      </c>
      <c r="N203" s="341"/>
      <c r="O203" s="341">
        <v>500</v>
      </c>
      <c r="P203" s="341"/>
      <c r="Q203" s="341">
        <f t="shared" si="3"/>
        <v>500</v>
      </c>
      <c r="R203" s="341"/>
      <c r="S203" s="343">
        <v>1000</v>
      </c>
      <c r="T203" s="341"/>
      <c r="U203" s="258">
        <v>1000</v>
      </c>
      <c r="V203" s="341"/>
    </row>
    <row r="204" spans="1:22" ht="31.5">
      <c r="A204" s="412" t="s">
        <v>10</v>
      </c>
      <c r="B204" s="433" t="s">
        <v>643</v>
      </c>
      <c r="C204" s="434"/>
      <c r="D204" s="426"/>
      <c r="E204" s="341"/>
      <c r="F204" s="426"/>
      <c r="G204" s="343">
        <v>130000</v>
      </c>
      <c r="H204" s="341"/>
      <c r="I204" s="415">
        <v>130000</v>
      </c>
      <c r="J204" s="341"/>
      <c r="K204" s="343">
        <v>130000</v>
      </c>
      <c r="L204" s="341"/>
      <c r="M204" s="343">
        <v>130000</v>
      </c>
      <c r="N204" s="341"/>
      <c r="O204" s="341">
        <v>1000</v>
      </c>
      <c r="P204" s="341"/>
      <c r="Q204" s="341">
        <f t="shared" si="3"/>
        <v>1000</v>
      </c>
      <c r="R204" s="341"/>
      <c r="S204" s="343">
        <v>20000</v>
      </c>
      <c r="T204" s="341"/>
      <c r="U204" s="258">
        <v>20000</v>
      </c>
      <c r="V204" s="341"/>
    </row>
    <row r="205" spans="1:22">
      <c r="A205" s="412" t="s">
        <v>620</v>
      </c>
      <c r="B205" s="435" t="s">
        <v>638</v>
      </c>
      <c r="C205" s="434"/>
      <c r="D205" s="426"/>
      <c r="E205" s="341"/>
      <c r="F205" s="426"/>
      <c r="G205" s="343">
        <v>130000</v>
      </c>
      <c r="H205" s="341"/>
      <c r="I205" s="415">
        <v>130000</v>
      </c>
      <c r="J205" s="341"/>
      <c r="K205" s="343">
        <v>130000</v>
      </c>
      <c r="L205" s="341"/>
      <c r="M205" s="343">
        <v>130000</v>
      </c>
      <c r="N205" s="341"/>
      <c r="O205" s="341">
        <v>1000</v>
      </c>
      <c r="P205" s="341"/>
      <c r="Q205" s="341">
        <f t="shared" si="3"/>
        <v>1000</v>
      </c>
      <c r="R205" s="341"/>
      <c r="S205" s="343">
        <v>20000</v>
      </c>
      <c r="T205" s="341"/>
      <c r="U205" s="258">
        <v>20000</v>
      </c>
      <c r="V205" s="341"/>
    </row>
    <row r="206" spans="1:22" ht="31.5">
      <c r="A206" s="416" t="s">
        <v>277</v>
      </c>
      <c r="B206" s="431" t="s">
        <v>644</v>
      </c>
      <c r="C206" s="434" t="s">
        <v>645</v>
      </c>
      <c r="D206" s="426"/>
      <c r="E206" s="341"/>
      <c r="F206" s="426"/>
      <c r="G206" s="343">
        <v>50000</v>
      </c>
      <c r="H206" s="341"/>
      <c r="I206" s="415">
        <v>50000</v>
      </c>
      <c r="J206" s="341"/>
      <c r="K206" s="343">
        <v>50000</v>
      </c>
      <c r="L206" s="341"/>
      <c r="M206" s="343">
        <v>50000</v>
      </c>
      <c r="N206" s="341"/>
      <c r="O206" s="341">
        <v>500</v>
      </c>
      <c r="P206" s="341"/>
      <c r="Q206" s="341">
        <f t="shared" si="3"/>
        <v>500</v>
      </c>
      <c r="R206" s="341"/>
      <c r="S206" s="343">
        <v>10000</v>
      </c>
      <c r="T206" s="341"/>
      <c r="U206" s="258">
        <v>10000</v>
      </c>
      <c r="V206" s="341"/>
    </row>
    <row r="207" spans="1:22" ht="31.5">
      <c r="A207" s="416" t="s">
        <v>279</v>
      </c>
      <c r="B207" s="431" t="s">
        <v>646</v>
      </c>
      <c r="C207" s="434" t="s">
        <v>645</v>
      </c>
      <c r="D207" s="426"/>
      <c r="E207" s="341"/>
      <c r="F207" s="426"/>
      <c r="G207" s="343">
        <v>80000</v>
      </c>
      <c r="H207" s="341"/>
      <c r="I207" s="415">
        <v>80000</v>
      </c>
      <c r="J207" s="341"/>
      <c r="K207" s="343">
        <v>80000</v>
      </c>
      <c r="L207" s="341"/>
      <c r="M207" s="343">
        <v>80000</v>
      </c>
      <c r="N207" s="341"/>
      <c r="O207" s="341">
        <v>500</v>
      </c>
      <c r="P207" s="341"/>
      <c r="Q207" s="341">
        <f t="shared" si="3"/>
        <v>500</v>
      </c>
      <c r="R207" s="341"/>
      <c r="S207" s="343">
        <v>10000</v>
      </c>
      <c r="T207" s="341"/>
      <c r="U207" s="258">
        <v>10000</v>
      </c>
      <c r="V207" s="341"/>
    </row>
    <row r="208" spans="1:22" ht="31.5">
      <c r="A208" s="412" t="s">
        <v>14</v>
      </c>
      <c r="B208" s="413" t="s">
        <v>647</v>
      </c>
      <c r="C208" s="414"/>
      <c r="D208" s="414"/>
      <c r="E208" s="341"/>
      <c r="F208" s="414"/>
      <c r="G208" s="343">
        <v>97000</v>
      </c>
      <c r="H208" s="341"/>
      <c r="I208" s="415">
        <v>95000</v>
      </c>
      <c r="J208" s="341"/>
      <c r="K208" s="343">
        <v>95000</v>
      </c>
      <c r="L208" s="341"/>
      <c r="M208" s="343">
        <v>95000</v>
      </c>
      <c r="N208" s="341"/>
      <c r="O208" s="341">
        <v>63500</v>
      </c>
      <c r="P208" s="341"/>
      <c r="Q208" s="341">
        <f t="shared" si="3"/>
        <v>63500</v>
      </c>
      <c r="R208" s="341"/>
      <c r="S208" s="343">
        <v>21000</v>
      </c>
      <c r="T208" s="341"/>
      <c r="U208" s="258">
        <v>21000</v>
      </c>
      <c r="V208" s="341"/>
    </row>
    <row r="209" spans="1:22" ht="47.25">
      <c r="A209" s="412" t="s">
        <v>620</v>
      </c>
      <c r="B209" s="435" t="s">
        <v>621</v>
      </c>
      <c r="C209" s="414"/>
      <c r="D209" s="414"/>
      <c r="E209" s="341"/>
      <c r="F209" s="414"/>
      <c r="G209" s="343">
        <v>50000</v>
      </c>
      <c r="H209" s="341"/>
      <c r="I209" s="415">
        <v>50000</v>
      </c>
      <c r="J209" s="341"/>
      <c r="K209" s="343">
        <v>50000</v>
      </c>
      <c r="L209" s="341"/>
      <c r="M209" s="343">
        <v>50000</v>
      </c>
      <c r="N209" s="341"/>
      <c r="O209" s="341">
        <v>39000</v>
      </c>
      <c r="P209" s="341"/>
      <c r="Q209" s="341">
        <f t="shared" si="3"/>
        <v>39000</v>
      </c>
      <c r="R209" s="341"/>
      <c r="S209" s="343">
        <v>11000</v>
      </c>
      <c r="T209" s="341"/>
      <c r="U209" s="258">
        <v>11000</v>
      </c>
      <c r="V209" s="341"/>
    </row>
    <row r="210" spans="1:22" ht="47.25">
      <c r="A210" s="416" t="s">
        <v>277</v>
      </c>
      <c r="B210" s="436" t="s">
        <v>648</v>
      </c>
      <c r="C210" s="423" t="s">
        <v>365</v>
      </c>
      <c r="D210" s="437"/>
      <c r="E210" s="341"/>
      <c r="F210" s="437" t="s">
        <v>649</v>
      </c>
      <c r="G210" s="343">
        <v>50000</v>
      </c>
      <c r="H210" s="341"/>
      <c r="I210" s="415">
        <v>50000</v>
      </c>
      <c r="J210" s="341"/>
      <c r="K210" s="343">
        <v>50000</v>
      </c>
      <c r="L210" s="341"/>
      <c r="M210" s="343">
        <v>50000</v>
      </c>
      <c r="N210" s="341"/>
      <c r="O210" s="341">
        <v>39000</v>
      </c>
      <c r="P210" s="341"/>
      <c r="Q210" s="341">
        <f t="shared" si="3"/>
        <v>39000</v>
      </c>
      <c r="R210" s="341"/>
      <c r="S210" s="343">
        <v>11000</v>
      </c>
      <c r="T210" s="341"/>
      <c r="U210" s="258">
        <v>11000</v>
      </c>
      <c r="V210" s="341"/>
    </row>
    <row r="211" spans="1:22" ht="47.25">
      <c r="A211" s="412" t="s">
        <v>626</v>
      </c>
      <c r="B211" s="435" t="s">
        <v>627</v>
      </c>
      <c r="C211" s="423"/>
      <c r="D211" s="437"/>
      <c r="E211" s="341"/>
      <c r="F211" s="437"/>
      <c r="G211" s="343">
        <v>47000</v>
      </c>
      <c r="H211" s="341"/>
      <c r="I211" s="415">
        <v>45000</v>
      </c>
      <c r="J211" s="341"/>
      <c r="K211" s="343">
        <v>45000</v>
      </c>
      <c r="L211" s="341"/>
      <c r="M211" s="343">
        <v>45000</v>
      </c>
      <c r="N211" s="341"/>
      <c r="O211" s="341">
        <v>24500</v>
      </c>
      <c r="P211" s="341"/>
      <c r="Q211" s="341">
        <f t="shared" si="3"/>
        <v>24500</v>
      </c>
      <c r="R211" s="341"/>
      <c r="S211" s="343">
        <v>10000</v>
      </c>
      <c r="T211" s="341"/>
      <c r="U211" s="258">
        <v>10000</v>
      </c>
      <c r="V211" s="341"/>
    </row>
    <row r="212" spans="1:22" ht="31.5">
      <c r="A212" s="416" t="s">
        <v>277</v>
      </c>
      <c r="B212" s="417" t="s">
        <v>650</v>
      </c>
      <c r="C212" s="423" t="s">
        <v>365</v>
      </c>
      <c r="D212" s="426"/>
      <c r="E212" s="341"/>
      <c r="F212" s="426" t="s">
        <v>651</v>
      </c>
      <c r="G212" s="343">
        <v>47000</v>
      </c>
      <c r="H212" s="341"/>
      <c r="I212" s="415">
        <v>45000</v>
      </c>
      <c r="J212" s="341"/>
      <c r="K212" s="343">
        <v>45000</v>
      </c>
      <c r="L212" s="341"/>
      <c r="M212" s="343">
        <v>45000</v>
      </c>
      <c r="N212" s="341"/>
      <c r="O212" s="341">
        <v>24500</v>
      </c>
      <c r="P212" s="341"/>
      <c r="Q212" s="341">
        <f t="shared" si="3"/>
        <v>24500</v>
      </c>
      <c r="R212" s="341"/>
      <c r="S212" s="343">
        <v>10000</v>
      </c>
      <c r="T212" s="341"/>
      <c r="U212" s="258">
        <v>10000</v>
      </c>
      <c r="V212" s="341"/>
    </row>
    <row r="213" spans="1:22" ht="31.5">
      <c r="A213" s="412" t="s">
        <v>16</v>
      </c>
      <c r="B213" s="413" t="s">
        <v>652</v>
      </c>
      <c r="C213" s="423"/>
      <c r="D213" s="426"/>
      <c r="E213" s="341"/>
      <c r="F213" s="426"/>
      <c r="G213" s="343">
        <v>47127</v>
      </c>
      <c r="H213" s="341"/>
      <c r="I213" s="415">
        <v>42127</v>
      </c>
      <c r="J213" s="341"/>
      <c r="K213" s="343">
        <v>42127</v>
      </c>
      <c r="L213" s="341"/>
      <c r="M213" s="343">
        <v>42127</v>
      </c>
      <c r="N213" s="341"/>
      <c r="O213" s="341">
        <v>18000</v>
      </c>
      <c r="P213" s="341"/>
      <c r="Q213" s="341">
        <f t="shared" si="3"/>
        <v>18000</v>
      </c>
      <c r="R213" s="341"/>
      <c r="S213" s="343">
        <v>10000</v>
      </c>
      <c r="T213" s="341"/>
      <c r="U213" s="258">
        <v>10000</v>
      </c>
      <c r="V213" s="341"/>
    </row>
    <row r="214" spans="1:22" ht="47.25">
      <c r="A214" s="412" t="s">
        <v>620</v>
      </c>
      <c r="B214" s="435" t="s">
        <v>627</v>
      </c>
      <c r="C214" s="423"/>
      <c r="D214" s="426"/>
      <c r="E214" s="341"/>
      <c r="F214" s="426"/>
      <c r="G214" s="343">
        <v>47127</v>
      </c>
      <c r="H214" s="341"/>
      <c r="I214" s="415">
        <v>42127</v>
      </c>
      <c r="J214" s="341"/>
      <c r="K214" s="343">
        <v>42127</v>
      </c>
      <c r="L214" s="341"/>
      <c r="M214" s="343">
        <v>42127</v>
      </c>
      <c r="N214" s="341"/>
      <c r="O214" s="341">
        <v>18000</v>
      </c>
      <c r="P214" s="341"/>
      <c r="Q214" s="341">
        <f t="shared" si="3"/>
        <v>18000</v>
      </c>
      <c r="R214" s="341"/>
      <c r="S214" s="343">
        <v>10000</v>
      </c>
      <c r="T214" s="341"/>
      <c r="U214" s="258">
        <v>10000</v>
      </c>
      <c r="V214" s="341"/>
    </row>
    <row r="215" spans="1:22" ht="63">
      <c r="A215" s="438" t="s">
        <v>277</v>
      </c>
      <c r="B215" s="439" t="s">
        <v>653</v>
      </c>
      <c r="C215" s="432" t="s">
        <v>645</v>
      </c>
      <c r="D215" s="440"/>
      <c r="E215" s="341"/>
      <c r="F215" s="440" t="s">
        <v>654</v>
      </c>
      <c r="G215" s="343">
        <v>47127</v>
      </c>
      <c r="H215" s="341"/>
      <c r="I215" s="415">
        <v>42127</v>
      </c>
      <c r="J215" s="341"/>
      <c r="K215" s="343">
        <v>42127</v>
      </c>
      <c r="L215" s="341"/>
      <c r="M215" s="343">
        <v>42127</v>
      </c>
      <c r="N215" s="341"/>
      <c r="O215" s="341">
        <v>18000</v>
      </c>
      <c r="P215" s="341"/>
      <c r="Q215" s="341">
        <f t="shared" si="3"/>
        <v>18000</v>
      </c>
      <c r="R215" s="341"/>
      <c r="S215" s="343">
        <v>10000</v>
      </c>
      <c r="T215" s="341"/>
      <c r="U215" s="258">
        <v>10000</v>
      </c>
      <c r="V215" s="341"/>
    </row>
    <row r="216" spans="1:22" ht="31.5">
      <c r="A216" s="412" t="s">
        <v>124</v>
      </c>
      <c r="B216" s="413" t="s">
        <v>655</v>
      </c>
      <c r="C216" s="423"/>
      <c r="D216" s="426"/>
      <c r="E216" s="341"/>
      <c r="F216" s="426"/>
      <c r="G216" s="343">
        <v>7684260</v>
      </c>
      <c r="H216" s="341"/>
      <c r="I216" s="415">
        <v>7160535</v>
      </c>
      <c r="J216" s="341"/>
      <c r="K216" s="343">
        <v>7160535</v>
      </c>
      <c r="L216" s="341"/>
      <c r="M216" s="343">
        <v>7160535</v>
      </c>
      <c r="N216" s="341"/>
      <c r="O216" s="341">
        <v>1577289</v>
      </c>
      <c r="P216" s="341"/>
      <c r="Q216" s="341">
        <f t="shared" si="3"/>
        <v>1577289</v>
      </c>
      <c r="R216" s="341"/>
      <c r="S216" s="343">
        <v>517370</v>
      </c>
      <c r="T216" s="341"/>
      <c r="U216" s="258">
        <v>517370</v>
      </c>
      <c r="V216" s="341"/>
    </row>
    <row r="217" spans="1:22" ht="47.25">
      <c r="A217" s="412" t="s">
        <v>620</v>
      </c>
      <c r="B217" s="435" t="s">
        <v>621</v>
      </c>
      <c r="C217" s="423"/>
      <c r="D217" s="426"/>
      <c r="E217" s="341"/>
      <c r="F217" s="426"/>
      <c r="G217" s="343">
        <v>263590</v>
      </c>
      <c r="H217" s="341"/>
      <c r="I217" s="415">
        <v>241000</v>
      </c>
      <c r="J217" s="341"/>
      <c r="K217" s="343">
        <v>241000</v>
      </c>
      <c r="L217" s="341"/>
      <c r="M217" s="343">
        <v>241000</v>
      </c>
      <c r="N217" s="341"/>
      <c r="O217" s="341">
        <v>182120</v>
      </c>
      <c r="P217" s="341"/>
      <c r="Q217" s="341">
        <f t="shared" si="3"/>
        <v>182120</v>
      </c>
      <c r="R217" s="341"/>
      <c r="S217" s="343">
        <v>58809</v>
      </c>
      <c r="T217" s="341"/>
      <c r="U217" s="258">
        <v>58809</v>
      </c>
      <c r="V217" s="341"/>
    </row>
    <row r="218" spans="1:22">
      <c r="A218" s="429"/>
      <c r="B218" s="430" t="s">
        <v>656</v>
      </c>
      <c r="C218" s="423"/>
      <c r="D218" s="426"/>
      <c r="E218" s="341"/>
      <c r="F218" s="426"/>
      <c r="G218" s="343"/>
      <c r="H218" s="341"/>
      <c r="I218" s="415"/>
      <c r="J218" s="341"/>
      <c r="K218" s="343"/>
      <c r="L218" s="341"/>
      <c r="M218" s="343"/>
      <c r="N218" s="341"/>
      <c r="O218" s="341">
        <v>0</v>
      </c>
      <c r="P218" s="341"/>
      <c r="Q218" s="341">
        <f t="shared" si="3"/>
        <v>0</v>
      </c>
      <c r="R218" s="341"/>
      <c r="S218" s="343"/>
      <c r="T218" s="341"/>
      <c r="U218" s="258"/>
      <c r="V218" s="341"/>
    </row>
    <row r="219" spans="1:22" ht="94.5">
      <c r="A219" s="441">
        <v>1</v>
      </c>
      <c r="B219" s="442" t="s">
        <v>657</v>
      </c>
      <c r="C219" s="443" t="s">
        <v>308</v>
      </c>
      <c r="D219" s="437"/>
      <c r="E219" s="341"/>
      <c r="F219" s="437" t="s">
        <v>658</v>
      </c>
      <c r="G219" s="343">
        <v>80000</v>
      </c>
      <c r="H219" s="341"/>
      <c r="I219" s="415">
        <v>80000</v>
      </c>
      <c r="J219" s="341"/>
      <c r="K219" s="343">
        <v>80000</v>
      </c>
      <c r="L219" s="341"/>
      <c r="M219" s="343">
        <v>80000</v>
      </c>
      <c r="N219" s="341"/>
      <c r="O219" s="341">
        <v>54000</v>
      </c>
      <c r="P219" s="341"/>
      <c r="Q219" s="341">
        <f t="shared" si="3"/>
        <v>54000</v>
      </c>
      <c r="R219" s="341"/>
      <c r="S219" s="343">
        <v>26000</v>
      </c>
      <c r="T219" s="341"/>
      <c r="U219" s="258">
        <v>26000</v>
      </c>
      <c r="V219" s="341"/>
    </row>
    <row r="220" spans="1:22" ht="31.5">
      <c r="A220" s="412"/>
      <c r="B220" s="413" t="s">
        <v>659</v>
      </c>
      <c r="C220" s="423"/>
      <c r="D220" s="426"/>
      <c r="E220" s="341"/>
      <c r="F220" s="426"/>
      <c r="G220" s="343"/>
      <c r="H220" s="341"/>
      <c r="I220" s="415"/>
      <c r="J220" s="341"/>
      <c r="K220" s="343"/>
      <c r="L220" s="341"/>
      <c r="M220" s="343"/>
      <c r="N220" s="341"/>
      <c r="O220" s="341">
        <v>0</v>
      </c>
      <c r="P220" s="341"/>
      <c r="Q220" s="341">
        <f t="shared" si="3"/>
        <v>0</v>
      </c>
      <c r="R220" s="341"/>
      <c r="S220" s="343"/>
      <c r="T220" s="341"/>
      <c r="U220" s="258"/>
      <c r="V220" s="341"/>
    </row>
    <row r="221" spans="1:22" ht="47.25">
      <c r="A221" s="441">
        <v>1</v>
      </c>
      <c r="B221" s="436" t="s">
        <v>660</v>
      </c>
      <c r="C221" s="444" t="s">
        <v>316</v>
      </c>
      <c r="D221" s="426"/>
      <c r="E221" s="341"/>
      <c r="F221" s="426" t="s">
        <v>661</v>
      </c>
      <c r="G221" s="343">
        <v>60000</v>
      </c>
      <c r="H221" s="341"/>
      <c r="I221" s="415">
        <v>48000</v>
      </c>
      <c r="J221" s="341"/>
      <c r="K221" s="343">
        <v>48000</v>
      </c>
      <c r="L221" s="341"/>
      <c r="M221" s="343">
        <v>48000</v>
      </c>
      <c r="N221" s="341"/>
      <c r="O221" s="341">
        <v>42500</v>
      </c>
      <c r="P221" s="341"/>
      <c r="Q221" s="341">
        <f t="shared" si="3"/>
        <v>42500</v>
      </c>
      <c r="R221" s="341"/>
      <c r="S221" s="343">
        <v>5500</v>
      </c>
      <c r="T221" s="341"/>
      <c r="U221" s="258">
        <v>5500</v>
      </c>
      <c r="V221" s="341"/>
    </row>
    <row r="222" spans="1:22" ht="31.5">
      <c r="A222" s="438" t="s">
        <v>277</v>
      </c>
      <c r="B222" s="434" t="s">
        <v>662</v>
      </c>
      <c r="C222" s="432" t="s">
        <v>308</v>
      </c>
      <c r="D222" s="445"/>
      <c r="E222" s="341"/>
      <c r="F222" s="445"/>
      <c r="G222" s="343"/>
      <c r="H222" s="341"/>
      <c r="I222" s="415"/>
      <c r="J222" s="341"/>
      <c r="K222" s="343"/>
      <c r="L222" s="341"/>
      <c r="M222" s="343"/>
      <c r="N222" s="341"/>
      <c r="O222" s="341">
        <v>-12909</v>
      </c>
      <c r="P222" s="341"/>
      <c r="Q222" s="341">
        <f t="shared" si="3"/>
        <v>-12909</v>
      </c>
      <c r="R222" s="341"/>
      <c r="S222" s="343">
        <v>12909</v>
      </c>
      <c r="T222" s="341"/>
      <c r="U222" s="258">
        <v>12909</v>
      </c>
      <c r="V222" s="341"/>
    </row>
    <row r="223" spans="1:22">
      <c r="A223" s="446"/>
      <c r="B223" s="447" t="s">
        <v>663</v>
      </c>
      <c r="C223" s="448"/>
      <c r="D223" s="448"/>
      <c r="E223" s="341"/>
      <c r="F223" s="448"/>
      <c r="G223" s="343"/>
      <c r="H223" s="341"/>
      <c r="I223" s="415"/>
      <c r="J223" s="341"/>
      <c r="K223" s="343"/>
      <c r="L223" s="341"/>
      <c r="M223" s="343"/>
      <c r="N223" s="341"/>
      <c r="O223" s="341">
        <v>0</v>
      </c>
      <c r="P223" s="341"/>
      <c r="Q223" s="341">
        <f t="shared" si="3"/>
        <v>0</v>
      </c>
      <c r="R223" s="341"/>
      <c r="S223" s="343"/>
      <c r="T223" s="341"/>
      <c r="U223" s="258"/>
      <c r="V223" s="341"/>
    </row>
    <row r="224" spans="1:22" ht="94.5">
      <c r="A224" s="441">
        <v>1</v>
      </c>
      <c r="B224" s="449" t="s">
        <v>664</v>
      </c>
      <c r="C224" s="423" t="s">
        <v>316</v>
      </c>
      <c r="D224" s="425"/>
      <c r="E224" s="341"/>
      <c r="F224" s="425" t="s">
        <v>665</v>
      </c>
      <c r="G224" s="343">
        <v>53000</v>
      </c>
      <c r="H224" s="341"/>
      <c r="I224" s="415">
        <v>53000</v>
      </c>
      <c r="J224" s="341"/>
      <c r="K224" s="343">
        <v>53000</v>
      </c>
      <c r="L224" s="341"/>
      <c r="M224" s="343">
        <v>53000</v>
      </c>
      <c r="N224" s="341"/>
      <c r="O224" s="341">
        <v>42029</v>
      </c>
      <c r="P224" s="341"/>
      <c r="Q224" s="341">
        <f t="shared" si="3"/>
        <v>42029</v>
      </c>
      <c r="R224" s="341"/>
      <c r="S224" s="343">
        <v>10900</v>
      </c>
      <c r="T224" s="341"/>
      <c r="U224" s="258">
        <v>10900</v>
      </c>
      <c r="V224" s="341"/>
    </row>
    <row r="225" spans="1:22">
      <c r="A225" s="446"/>
      <c r="B225" s="450" t="s">
        <v>666</v>
      </c>
      <c r="C225" s="451"/>
      <c r="D225" s="452"/>
      <c r="E225" s="341"/>
      <c r="F225" s="452"/>
      <c r="G225" s="343"/>
      <c r="H225" s="341"/>
      <c r="I225" s="415"/>
      <c r="J225" s="341"/>
      <c r="K225" s="343"/>
      <c r="L225" s="341"/>
      <c r="M225" s="343"/>
      <c r="N225" s="341"/>
      <c r="O225" s="341">
        <v>0</v>
      </c>
      <c r="P225" s="341"/>
      <c r="Q225" s="341">
        <f t="shared" si="3"/>
        <v>0</v>
      </c>
      <c r="R225" s="341"/>
      <c r="S225" s="343"/>
      <c r="T225" s="341"/>
      <c r="U225" s="258"/>
      <c r="V225" s="341"/>
    </row>
    <row r="226" spans="1:22" ht="94.5">
      <c r="A226" s="441">
        <v>1</v>
      </c>
      <c r="B226" s="453" t="s">
        <v>667</v>
      </c>
      <c r="C226" s="454"/>
      <c r="D226" s="455"/>
      <c r="E226" s="341"/>
      <c r="F226" s="455" t="s">
        <v>668</v>
      </c>
      <c r="G226" s="343">
        <v>70590</v>
      </c>
      <c r="H226" s="341"/>
      <c r="I226" s="415">
        <v>60000</v>
      </c>
      <c r="J226" s="341"/>
      <c r="K226" s="343">
        <v>60000</v>
      </c>
      <c r="L226" s="341"/>
      <c r="M226" s="343">
        <v>60000</v>
      </c>
      <c r="N226" s="341"/>
      <c r="O226" s="341">
        <v>56500</v>
      </c>
      <c r="P226" s="341"/>
      <c r="Q226" s="341">
        <f t="shared" si="3"/>
        <v>56500</v>
      </c>
      <c r="R226" s="341"/>
      <c r="S226" s="343">
        <v>3500</v>
      </c>
      <c r="T226" s="341"/>
      <c r="U226" s="258">
        <v>3500</v>
      </c>
      <c r="V226" s="341"/>
    </row>
    <row r="227" spans="1:22" ht="47.25">
      <c r="A227" s="412" t="s">
        <v>626</v>
      </c>
      <c r="B227" s="435" t="s">
        <v>627</v>
      </c>
      <c r="C227" s="423"/>
      <c r="D227" s="426"/>
      <c r="E227" s="341"/>
      <c r="F227" s="426"/>
      <c r="G227" s="343">
        <v>2953670</v>
      </c>
      <c r="H227" s="341"/>
      <c r="I227" s="415">
        <v>2452535</v>
      </c>
      <c r="J227" s="341"/>
      <c r="K227" s="343">
        <v>2452535</v>
      </c>
      <c r="L227" s="341"/>
      <c r="M227" s="343">
        <v>2452535</v>
      </c>
      <c r="N227" s="341"/>
      <c r="O227" s="341">
        <v>1355445</v>
      </c>
      <c r="P227" s="341"/>
      <c r="Q227" s="341">
        <f t="shared" si="3"/>
        <v>1355445</v>
      </c>
      <c r="R227" s="341"/>
      <c r="S227" s="343">
        <v>263500</v>
      </c>
      <c r="T227" s="341"/>
      <c r="U227" s="258">
        <v>263500</v>
      </c>
      <c r="V227" s="341"/>
    </row>
    <row r="228" spans="1:22">
      <c r="A228" s="429"/>
      <c r="B228" s="430" t="s">
        <v>656</v>
      </c>
      <c r="C228" s="456"/>
      <c r="D228" s="457"/>
      <c r="E228" s="341"/>
      <c r="F228" s="457"/>
      <c r="G228" s="343"/>
      <c r="H228" s="341"/>
      <c r="I228" s="415"/>
      <c r="J228" s="341"/>
      <c r="K228" s="343"/>
      <c r="L228" s="341"/>
      <c r="M228" s="343"/>
      <c r="N228" s="341"/>
      <c r="O228" s="341">
        <v>0</v>
      </c>
      <c r="P228" s="341"/>
      <c r="Q228" s="341">
        <f t="shared" si="3"/>
        <v>0</v>
      </c>
      <c r="R228" s="341"/>
      <c r="S228" s="343"/>
      <c r="T228" s="341"/>
      <c r="U228" s="258"/>
      <c r="V228" s="341"/>
    </row>
    <row r="229" spans="1:22" ht="94.5">
      <c r="A229" s="416" t="s">
        <v>277</v>
      </c>
      <c r="B229" s="424" t="s">
        <v>669</v>
      </c>
      <c r="C229" s="458" t="s">
        <v>365</v>
      </c>
      <c r="D229" s="437"/>
      <c r="E229" s="341"/>
      <c r="F229" s="437" t="s">
        <v>670</v>
      </c>
      <c r="G229" s="343">
        <v>80000</v>
      </c>
      <c r="H229" s="341"/>
      <c r="I229" s="415">
        <v>80000</v>
      </c>
      <c r="J229" s="341"/>
      <c r="K229" s="343">
        <v>80000</v>
      </c>
      <c r="L229" s="341"/>
      <c r="M229" s="343">
        <v>80000</v>
      </c>
      <c r="N229" s="341"/>
      <c r="O229" s="341">
        <v>43000</v>
      </c>
      <c r="P229" s="341"/>
      <c r="Q229" s="341">
        <f t="shared" si="3"/>
        <v>43000</v>
      </c>
      <c r="R229" s="341"/>
      <c r="S229" s="343">
        <v>20000</v>
      </c>
      <c r="T229" s="341"/>
      <c r="U229" s="258">
        <v>20000</v>
      </c>
      <c r="V229" s="341"/>
    </row>
    <row r="230" spans="1:22" ht="94.5">
      <c r="A230" s="441">
        <v>2</v>
      </c>
      <c r="B230" s="442" t="s">
        <v>671</v>
      </c>
      <c r="C230" s="443" t="s">
        <v>672</v>
      </c>
      <c r="D230" s="437"/>
      <c r="E230" s="341"/>
      <c r="F230" s="437" t="s">
        <v>673</v>
      </c>
      <c r="G230" s="343">
        <v>283000</v>
      </c>
      <c r="H230" s="341"/>
      <c r="I230" s="415">
        <v>283000</v>
      </c>
      <c r="J230" s="341"/>
      <c r="K230" s="343">
        <v>283000</v>
      </c>
      <c r="L230" s="341"/>
      <c r="M230" s="343">
        <v>283000</v>
      </c>
      <c r="N230" s="341"/>
      <c r="O230" s="341">
        <v>205462</v>
      </c>
      <c r="P230" s="341"/>
      <c r="Q230" s="341">
        <f t="shared" si="3"/>
        <v>205462</v>
      </c>
      <c r="R230" s="341"/>
      <c r="S230" s="343">
        <v>35000</v>
      </c>
      <c r="T230" s="341"/>
      <c r="U230" s="258">
        <v>35000</v>
      </c>
      <c r="V230" s="341"/>
    </row>
    <row r="231" spans="1:22" ht="94.5">
      <c r="A231" s="438" t="s">
        <v>281</v>
      </c>
      <c r="B231" s="459" t="s">
        <v>674</v>
      </c>
      <c r="C231" s="458" t="s">
        <v>315</v>
      </c>
      <c r="D231" s="437"/>
      <c r="E231" s="341"/>
      <c r="F231" s="437" t="s">
        <v>675</v>
      </c>
      <c r="G231" s="343">
        <v>80000</v>
      </c>
      <c r="H231" s="341"/>
      <c r="I231" s="415">
        <v>80000</v>
      </c>
      <c r="J231" s="341"/>
      <c r="K231" s="343">
        <v>80000</v>
      </c>
      <c r="L231" s="341"/>
      <c r="M231" s="343">
        <v>80000</v>
      </c>
      <c r="N231" s="341"/>
      <c r="O231" s="341">
        <v>31000</v>
      </c>
      <c r="P231" s="341"/>
      <c r="Q231" s="341">
        <f t="shared" si="3"/>
        <v>31000</v>
      </c>
      <c r="R231" s="341"/>
      <c r="S231" s="343">
        <v>20000</v>
      </c>
      <c r="T231" s="341"/>
      <c r="U231" s="258">
        <v>20000</v>
      </c>
      <c r="V231" s="341"/>
    </row>
    <row r="232" spans="1:22" ht="94.5">
      <c r="A232" s="441">
        <v>4</v>
      </c>
      <c r="B232" s="459" t="s">
        <v>676</v>
      </c>
      <c r="C232" s="458" t="s">
        <v>677</v>
      </c>
      <c r="D232" s="437"/>
      <c r="E232" s="341"/>
      <c r="F232" s="437" t="s">
        <v>678</v>
      </c>
      <c r="G232" s="343">
        <v>80000</v>
      </c>
      <c r="H232" s="341"/>
      <c r="I232" s="415">
        <v>80000</v>
      </c>
      <c r="J232" s="341"/>
      <c r="K232" s="343">
        <v>80000</v>
      </c>
      <c r="L232" s="341"/>
      <c r="M232" s="343">
        <v>80000</v>
      </c>
      <c r="N232" s="341"/>
      <c r="O232" s="341">
        <v>43500</v>
      </c>
      <c r="P232" s="341"/>
      <c r="Q232" s="341">
        <f t="shared" si="3"/>
        <v>43500</v>
      </c>
      <c r="R232" s="341"/>
      <c r="S232" s="343">
        <v>20000</v>
      </c>
      <c r="T232" s="341"/>
      <c r="U232" s="258">
        <v>20000</v>
      </c>
      <c r="V232" s="341"/>
    </row>
    <row r="233" spans="1:22" ht="31.5">
      <c r="A233" s="416" t="s">
        <v>285</v>
      </c>
      <c r="B233" s="460" t="s">
        <v>679</v>
      </c>
      <c r="C233" s="437" t="s">
        <v>680</v>
      </c>
      <c r="D233" s="461"/>
      <c r="E233" s="341"/>
      <c r="F233" s="461" t="s">
        <v>681</v>
      </c>
      <c r="G233" s="343">
        <v>309659</v>
      </c>
      <c r="H233" s="341"/>
      <c r="I233" s="415">
        <v>269659</v>
      </c>
      <c r="J233" s="341"/>
      <c r="K233" s="343">
        <v>269659</v>
      </c>
      <c r="L233" s="341"/>
      <c r="M233" s="343">
        <v>269659</v>
      </c>
      <c r="N233" s="341"/>
      <c r="O233" s="341">
        <v>120000</v>
      </c>
      <c r="P233" s="341"/>
      <c r="Q233" s="341">
        <f t="shared" si="3"/>
        <v>120000</v>
      </c>
      <c r="R233" s="341"/>
      <c r="S233" s="343">
        <v>36000</v>
      </c>
      <c r="T233" s="341"/>
      <c r="U233" s="258">
        <v>36000</v>
      </c>
      <c r="V233" s="341"/>
    </row>
    <row r="234" spans="1:22" ht="78.75">
      <c r="A234" s="416" t="s">
        <v>287</v>
      </c>
      <c r="B234" s="462" t="s">
        <v>682</v>
      </c>
      <c r="C234" s="463" t="s">
        <v>683</v>
      </c>
      <c r="D234" s="463"/>
      <c r="E234" s="341"/>
      <c r="F234" s="463" t="s">
        <v>684</v>
      </c>
      <c r="G234" s="343">
        <v>972293</v>
      </c>
      <c r="H234" s="341"/>
      <c r="I234" s="415">
        <v>972293</v>
      </c>
      <c r="J234" s="341"/>
      <c r="K234" s="343">
        <v>972293</v>
      </c>
      <c r="L234" s="341"/>
      <c r="M234" s="343">
        <v>972293</v>
      </c>
      <c r="N234" s="341"/>
      <c r="O234" s="341">
        <v>814293</v>
      </c>
      <c r="P234" s="341"/>
      <c r="Q234" s="341">
        <f t="shared" si="3"/>
        <v>814293</v>
      </c>
      <c r="R234" s="341"/>
      <c r="S234" s="343">
        <v>50000</v>
      </c>
      <c r="T234" s="341"/>
      <c r="U234" s="258">
        <v>50000</v>
      </c>
      <c r="V234" s="341"/>
    </row>
    <row r="235" spans="1:22" ht="31.5">
      <c r="A235" s="416"/>
      <c r="B235" s="464" t="s">
        <v>659</v>
      </c>
      <c r="C235" s="437"/>
      <c r="D235" s="461"/>
      <c r="E235" s="341"/>
      <c r="F235" s="461"/>
      <c r="G235" s="343"/>
      <c r="H235" s="341"/>
      <c r="I235" s="415"/>
      <c r="J235" s="341"/>
      <c r="K235" s="343"/>
      <c r="L235" s="341"/>
      <c r="M235" s="343"/>
      <c r="N235" s="341"/>
      <c r="O235" s="341">
        <v>0</v>
      </c>
      <c r="P235" s="341"/>
      <c r="Q235" s="341">
        <f t="shared" si="3"/>
        <v>0</v>
      </c>
      <c r="R235" s="341"/>
      <c r="S235" s="343"/>
      <c r="T235" s="341"/>
      <c r="U235" s="258"/>
      <c r="V235" s="341"/>
    </row>
    <row r="236" spans="1:22" ht="47.25">
      <c r="A236" s="416" t="s">
        <v>277</v>
      </c>
      <c r="B236" s="424" t="s">
        <v>685</v>
      </c>
      <c r="C236" s="444" t="s">
        <v>686</v>
      </c>
      <c r="D236" s="426"/>
      <c r="E236" s="341"/>
      <c r="F236" s="426" t="s">
        <v>687</v>
      </c>
      <c r="G236" s="343">
        <v>80000</v>
      </c>
      <c r="H236" s="341"/>
      <c r="I236" s="415">
        <v>80000</v>
      </c>
      <c r="J236" s="341"/>
      <c r="K236" s="343">
        <v>80000</v>
      </c>
      <c r="L236" s="341"/>
      <c r="M236" s="343">
        <v>80000</v>
      </c>
      <c r="N236" s="341"/>
      <c r="O236" s="341">
        <v>33500</v>
      </c>
      <c r="P236" s="341"/>
      <c r="Q236" s="341">
        <f t="shared" si="3"/>
        <v>33500</v>
      </c>
      <c r="R236" s="341"/>
      <c r="S236" s="343">
        <v>12000</v>
      </c>
      <c r="T236" s="341"/>
      <c r="U236" s="258">
        <v>12000</v>
      </c>
      <c r="V236" s="341"/>
    </row>
    <row r="237" spans="1:22">
      <c r="A237" s="416" t="s">
        <v>279</v>
      </c>
      <c r="B237" s="460" t="s">
        <v>688</v>
      </c>
      <c r="C237" s="444"/>
      <c r="D237" s="426"/>
      <c r="E237" s="341"/>
      <c r="F237" s="426"/>
      <c r="G237" s="343">
        <v>498718</v>
      </c>
      <c r="H237" s="341"/>
      <c r="I237" s="415">
        <v>287583</v>
      </c>
      <c r="J237" s="341"/>
      <c r="K237" s="343">
        <v>287583</v>
      </c>
      <c r="L237" s="341"/>
      <c r="M237" s="343">
        <v>287583</v>
      </c>
      <c r="N237" s="341"/>
      <c r="O237" s="341">
        <v>151690</v>
      </c>
      <c r="P237" s="341"/>
      <c r="Q237" s="341">
        <f t="shared" si="3"/>
        <v>151690</v>
      </c>
      <c r="R237" s="341"/>
      <c r="S237" s="343">
        <v>12000</v>
      </c>
      <c r="T237" s="341"/>
      <c r="U237" s="258">
        <v>12000</v>
      </c>
      <c r="V237" s="341"/>
    </row>
    <row r="238" spans="1:22" ht="94.5">
      <c r="A238" s="416" t="s">
        <v>281</v>
      </c>
      <c r="B238" s="421" t="s">
        <v>689</v>
      </c>
      <c r="C238" s="422" t="s">
        <v>309</v>
      </c>
      <c r="D238" s="437"/>
      <c r="E238" s="341"/>
      <c r="F238" s="437" t="s">
        <v>690</v>
      </c>
      <c r="G238" s="343">
        <v>60000</v>
      </c>
      <c r="H238" s="341"/>
      <c r="I238" s="415">
        <v>60000</v>
      </c>
      <c r="J238" s="341"/>
      <c r="K238" s="343">
        <v>60000</v>
      </c>
      <c r="L238" s="341"/>
      <c r="M238" s="343">
        <v>60000</v>
      </c>
      <c r="N238" s="341"/>
      <c r="O238" s="341">
        <v>21500</v>
      </c>
      <c r="P238" s="341"/>
      <c r="Q238" s="341">
        <f t="shared" si="3"/>
        <v>21500</v>
      </c>
      <c r="R238" s="341"/>
      <c r="S238" s="343">
        <v>10000</v>
      </c>
      <c r="T238" s="341"/>
      <c r="U238" s="258">
        <v>10000</v>
      </c>
      <c r="V238" s="341"/>
    </row>
    <row r="239" spans="1:22" ht="47.25">
      <c r="A239" s="441">
        <v>4</v>
      </c>
      <c r="B239" s="465" t="s">
        <v>691</v>
      </c>
      <c r="C239" s="463" t="s">
        <v>315</v>
      </c>
      <c r="D239" s="463"/>
      <c r="E239" s="341"/>
      <c r="F239" s="463" t="s">
        <v>692</v>
      </c>
      <c r="G239" s="343">
        <v>450000</v>
      </c>
      <c r="H239" s="341"/>
      <c r="I239" s="415">
        <v>200000</v>
      </c>
      <c r="J239" s="341"/>
      <c r="K239" s="343">
        <v>200000</v>
      </c>
      <c r="L239" s="341"/>
      <c r="M239" s="343">
        <v>200000</v>
      </c>
      <c r="N239" s="341"/>
      <c r="O239" s="341">
        <v>-150000</v>
      </c>
      <c r="P239" s="341"/>
      <c r="Q239" s="341">
        <f t="shared" si="3"/>
        <v>-150000</v>
      </c>
      <c r="R239" s="341"/>
      <c r="S239" s="343">
        <v>40000</v>
      </c>
      <c r="T239" s="341"/>
      <c r="U239" s="258">
        <v>40000</v>
      </c>
      <c r="V239" s="341"/>
    </row>
    <row r="240" spans="1:22" ht="78.75">
      <c r="A240" s="466">
        <v>5</v>
      </c>
      <c r="B240" s="467" t="s">
        <v>693</v>
      </c>
      <c r="C240" s="432" t="s">
        <v>694</v>
      </c>
      <c r="D240" s="440"/>
      <c r="E240" s="341"/>
      <c r="F240" s="440" t="s">
        <v>695</v>
      </c>
      <c r="G240" s="343">
        <v>60000</v>
      </c>
      <c r="H240" s="341"/>
      <c r="I240" s="415">
        <v>60000</v>
      </c>
      <c r="J240" s="341"/>
      <c r="K240" s="343">
        <v>60000</v>
      </c>
      <c r="L240" s="341"/>
      <c r="M240" s="343">
        <v>60000</v>
      </c>
      <c r="N240" s="341"/>
      <c r="O240" s="341">
        <v>41500</v>
      </c>
      <c r="P240" s="341"/>
      <c r="Q240" s="341">
        <f t="shared" si="3"/>
        <v>41500</v>
      </c>
      <c r="R240" s="341"/>
      <c r="S240" s="343">
        <v>8500</v>
      </c>
      <c r="T240" s="341"/>
      <c r="U240" s="258">
        <v>8500</v>
      </c>
      <c r="V240" s="341"/>
    </row>
    <row r="241" spans="1:22">
      <c r="A241" s="412" t="s">
        <v>637</v>
      </c>
      <c r="B241" s="435" t="s">
        <v>638</v>
      </c>
      <c r="C241" s="423"/>
      <c r="D241" s="426"/>
      <c r="E241" s="341"/>
      <c r="F241" s="426"/>
      <c r="G241" s="343">
        <v>1497000</v>
      </c>
      <c r="H241" s="341"/>
      <c r="I241" s="415">
        <v>1497000</v>
      </c>
      <c r="J241" s="341"/>
      <c r="K241" s="343">
        <v>1497000</v>
      </c>
      <c r="L241" s="341"/>
      <c r="M241" s="343">
        <v>1497000</v>
      </c>
      <c r="N241" s="341"/>
      <c r="O241" s="341">
        <v>19000</v>
      </c>
      <c r="P241" s="341"/>
      <c r="Q241" s="341">
        <f t="shared" si="3"/>
        <v>19000</v>
      </c>
      <c r="R241" s="341"/>
      <c r="S241" s="343">
        <v>175000</v>
      </c>
      <c r="T241" s="341"/>
      <c r="U241" s="258">
        <v>175000</v>
      </c>
      <c r="V241" s="341"/>
    </row>
    <row r="242" spans="1:22">
      <c r="A242" s="412"/>
      <c r="B242" s="435" t="s">
        <v>656</v>
      </c>
      <c r="C242" s="423"/>
      <c r="D242" s="426"/>
      <c r="E242" s="341"/>
      <c r="F242" s="426"/>
      <c r="G242" s="343"/>
      <c r="H242" s="341"/>
      <c r="I242" s="415"/>
      <c r="J242" s="341"/>
      <c r="K242" s="343"/>
      <c r="L242" s="341"/>
      <c r="M242" s="343"/>
      <c r="N242" s="341"/>
      <c r="O242" s="341">
        <v>0</v>
      </c>
      <c r="P242" s="341"/>
      <c r="Q242" s="341">
        <f t="shared" si="3"/>
        <v>0</v>
      </c>
      <c r="R242" s="341"/>
      <c r="S242" s="343"/>
      <c r="T242" s="341"/>
      <c r="U242" s="258"/>
      <c r="V242" s="341"/>
    </row>
    <row r="243" spans="1:22" ht="31.5">
      <c r="A243" s="468">
        <v>1</v>
      </c>
      <c r="B243" s="431" t="s">
        <v>564</v>
      </c>
      <c r="C243" s="432" t="s">
        <v>645</v>
      </c>
      <c r="D243" s="432"/>
      <c r="E243" s="341"/>
      <c r="F243" s="432" t="s">
        <v>696</v>
      </c>
      <c r="G243" s="343">
        <v>600000</v>
      </c>
      <c r="H243" s="341"/>
      <c r="I243" s="415">
        <v>600000</v>
      </c>
      <c r="J243" s="341"/>
      <c r="K243" s="343">
        <v>600000</v>
      </c>
      <c r="L243" s="341"/>
      <c r="M243" s="343">
        <v>600000</v>
      </c>
      <c r="N243" s="341"/>
      <c r="O243" s="341">
        <v>10000</v>
      </c>
      <c r="P243" s="341"/>
      <c r="Q243" s="341">
        <f t="shared" si="3"/>
        <v>10000</v>
      </c>
      <c r="R243" s="341"/>
      <c r="S243" s="343">
        <v>100000</v>
      </c>
      <c r="T243" s="341"/>
      <c r="U243" s="258">
        <v>100000</v>
      </c>
      <c r="V243" s="341"/>
    </row>
    <row r="244" spans="1:22" ht="31.5">
      <c r="A244" s="468">
        <v>2</v>
      </c>
      <c r="B244" s="431" t="s">
        <v>697</v>
      </c>
      <c r="C244" s="432" t="s">
        <v>313</v>
      </c>
      <c r="D244" s="432"/>
      <c r="E244" s="341"/>
      <c r="F244" s="432" t="s">
        <v>698</v>
      </c>
      <c r="G244" s="343">
        <v>300000</v>
      </c>
      <c r="H244" s="341"/>
      <c r="I244" s="415">
        <v>300000</v>
      </c>
      <c r="J244" s="341"/>
      <c r="K244" s="343">
        <v>300000</v>
      </c>
      <c r="L244" s="341"/>
      <c r="M244" s="343">
        <v>300000</v>
      </c>
      <c r="N244" s="341"/>
      <c r="O244" s="341">
        <v>5000</v>
      </c>
      <c r="P244" s="341"/>
      <c r="Q244" s="341">
        <f t="shared" si="3"/>
        <v>5000</v>
      </c>
      <c r="R244" s="341"/>
      <c r="S244" s="343">
        <v>30000</v>
      </c>
      <c r="T244" s="341"/>
      <c r="U244" s="258">
        <v>30000</v>
      </c>
      <c r="V244" s="341"/>
    </row>
    <row r="245" spans="1:22" ht="47.25">
      <c r="A245" s="468">
        <v>3</v>
      </c>
      <c r="B245" s="469" t="s">
        <v>699</v>
      </c>
      <c r="C245" s="432" t="s">
        <v>645</v>
      </c>
      <c r="D245" s="432"/>
      <c r="E245" s="341"/>
      <c r="F245" s="432"/>
      <c r="G245" s="343">
        <v>95000</v>
      </c>
      <c r="H245" s="341"/>
      <c r="I245" s="415">
        <v>95000</v>
      </c>
      <c r="J245" s="341"/>
      <c r="K245" s="343">
        <v>95000</v>
      </c>
      <c r="L245" s="341"/>
      <c r="M245" s="343">
        <v>95000</v>
      </c>
      <c r="N245" s="341"/>
      <c r="O245" s="341">
        <v>500</v>
      </c>
      <c r="P245" s="341"/>
      <c r="Q245" s="341">
        <f t="shared" si="3"/>
        <v>500</v>
      </c>
      <c r="R245" s="341"/>
      <c r="S245" s="343">
        <v>10000</v>
      </c>
      <c r="T245" s="341"/>
      <c r="U245" s="258">
        <v>10000</v>
      </c>
      <c r="V245" s="341"/>
    </row>
    <row r="246" spans="1:22">
      <c r="A246" s="468">
        <v>4</v>
      </c>
      <c r="B246" s="469" t="s">
        <v>700</v>
      </c>
      <c r="C246" s="432" t="s">
        <v>312</v>
      </c>
      <c r="D246" s="432"/>
      <c r="E246" s="341"/>
      <c r="F246" s="432"/>
      <c r="G246" s="343">
        <v>82000</v>
      </c>
      <c r="H246" s="341"/>
      <c r="I246" s="415">
        <v>82000</v>
      </c>
      <c r="J246" s="341"/>
      <c r="K246" s="343">
        <v>82000</v>
      </c>
      <c r="L246" s="341"/>
      <c r="M246" s="343">
        <v>82000</v>
      </c>
      <c r="N246" s="341"/>
      <c r="O246" s="341">
        <v>500</v>
      </c>
      <c r="P246" s="341"/>
      <c r="Q246" s="341">
        <f t="shared" si="3"/>
        <v>500</v>
      </c>
      <c r="R246" s="341"/>
      <c r="S246" s="343">
        <v>15000</v>
      </c>
      <c r="T246" s="341"/>
      <c r="U246" s="258">
        <v>15000</v>
      </c>
      <c r="V246" s="341"/>
    </row>
    <row r="247" spans="1:22">
      <c r="A247" s="429"/>
      <c r="B247" s="464" t="s">
        <v>701</v>
      </c>
      <c r="C247" s="456"/>
      <c r="D247" s="456"/>
      <c r="E247" s="341"/>
      <c r="F247" s="456"/>
      <c r="G247" s="343"/>
      <c r="H247" s="341"/>
      <c r="I247" s="415"/>
      <c r="J247" s="341"/>
      <c r="K247" s="343"/>
      <c r="L247" s="341"/>
      <c r="M247" s="343"/>
      <c r="N247" s="341"/>
      <c r="O247" s="341">
        <v>0</v>
      </c>
      <c r="P247" s="341"/>
      <c r="Q247" s="341">
        <f t="shared" si="3"/>
        <v>0</v>
      </c>
      <c r="R247" s="341"/>
      <c r="S247" s="343"/>
      <c r="T247" s="341"/>
      <c r="U247" s="258"/>
      <c r="V247" s="341"/>
    </row>
    <row r="248" spans="1:22" ht="47.25">
      <c r="A248" s="438" t="s">
        <v>277</v>
      </c>
      <c r="B248" s="467" t="s">
        <v>702</v>
      </c>
      <c r="C248" s="432" t="s">
        <v>645</v>
      </c>
      <c r="D248" s="432"/>
      <c r="E248" s="341"/>
      <c r="F248" s="432"/>
      <c r="G248" s="343">
        <v>150000</v>
      </c>
      <c r="H248" s="341"/>
      <c r="I248" s="415">
        <v>150000</v>
      </c>
      <c r="J248" s="341"/>
      <c r="K248" s="343">
        <v>150000</v>
      </c>
      <c r="L248" s="341"/>
      <c r="M248" s="343">
        <v>150000</v>
      </c>
      <c r="N248" s="341"/>
      <c r="O248" s="341">
        <v>1000</v>
      </c>
      <c r="P248" s="341"/>
      <c r="Q248" s="341">
        <f t="shared" si="3"/>
        <v>1000</v>
      </c>
      <c r="R248" s="341"/>
      <c r="S248" s="343">
        <v>10000</v>
      </c>
      <c r="T248" s="341"/>
      <c r="U248" s="258">
        <v>10000</v>
      </c>
      <c r="V248" s="341"/>
    </row>
    <row r="249" spans="1:22" ht="31.5">
      <c r="A249" s="438" t="s">
        <v>279</v>
      </c>
      <c r="B249" s="467" t="s">
        <v>703</v>
      </c>
      <c r="C249" s="432" t="s">
        <v>315</v>
      </c>
      <c r="D249" s="432"/>
      <c r="E249" s="341"/>
      <c r="F249" s="432"/>
      <c r="G249" s="343">
        <v>270000</v>
      </c>
      <c r="H249" s="341"/>
      <c r="I249" s="415">
        <v>270000</v>
      </c>
      <c r="J249" s="341"/>
      <c r="K249" s="343">
        <v>270000</v>
      </c>
      <c r="L249" s="341"/>
      <c r="M249" s="343">
        <v>270000</v>
      </c>
      <c r="N249" s="341"/>
      <c r="O249" s="341">
        <v>2000</v>
      </c>
      <c r="P249" s="341"/>
      <c r="Q249" s="341">
        <f t="shared" si="3"/>
        <v>2000</v>
      </c>
      <c r="R249" s="341"/>
      <c r="S249" s="343">
        <v>10000</v>
      </c>
      <c r="T249" s="341"/>
      <c r="U249" s="258">
        <v>10000</v>
      </c>
      <c r="V249" s="341"/>
    </row>
    <row r="250" spans="1:22">
      <c r="A250" s="412" t="s">
        <v>641</v>
      </c>
      <c r="B250" s="435" t="s">
        <v>610</v>
      </c>
      <c r="C250" s="432"/>
      <c r="D250" s="432"/>
      <c r="E250" s="341"/>
      <c r="F250" s="432"/>
      <c r="G250" s="343">
        <v>2970000</v>
      </c>
      <c r="H250" s="341"/>
      <c r="I250" s="415">
        <v>2970000</v>
      </c>
      <c r="J250" s="341"/>
      <c r="K250" s="343">
        <v>2970000</v>
      </c>
      <c r="L250" s="341"/>
      <c r="M250" s="343">
        <v>2970000</v>
      </c>
      <c r="N250" s="341"/>
      <c r="O250" s="341">
        <v>20724</v>
      </c>
      <c r="P250" s="341"/>
      <c r="Q250" s="341">
        <f t="shared" si="3"/>
        <v>20724</v>
      </c>
      <c r="R250" s="341"/>
      <c r="S250" s="343">
        <v>20061</v>
      </c>
      <c r="T250" s="341"/>
      <c r="U250" s="258">
        <v>20061</v>
      </c>
      <c r="V250" s="341"/>
    </row>
    <row r="251" spans="1:22">
      <c r="A251" s="412"/>
      <c r="B251" s="435" t="s">
        <v>656</v>
      </c>
      <c r="C251" s="432"/>
      <c r="D251" s="432"/>
      <c r="E251" s="341"/>
      <c r="F251" s="432"/>
      <c r="G251" s="343"/>
      <c r="H251" s="341"/>
      <c r="I251" s="415"/>
      <c r="J251" s="341"/>
      <c r="K251" s="343"/>
      <c r="L251" s="341"/>
      <c r="M251" s="343"/>
      <c r="N251" s="341"/>
      <c r="O251" s="341">
        <v>0</v>
      </c>
      <c r="P251" s="341"/>
      <c r="Q251" s="341">
        <f t="shared" si="3"/>
        <v>0</v>
      </c>
      <c r="R251" s="341"/>
      <c r="S251" s="343"/>
      <c r="T251" s="341"/>
      <c r="U251" s="258"/>
      <c r="V251" s="341"/>
    </row>
    <row r="252" spans="1:22" ht="31.5">
      <c r="A252" s="438" t="s">
        <v>277</v>
      </c>
      <c r="B252" s="427" t="s">
        <v>612</v>
      </c>
      <c r="C252" s="423" t="s">
        <v>645</v>
      </c>
      <c r="D252" s="432"/>
      <c r="E252" s="341"/>
      <c r="F252" s="432"/>
      <c r="G252" s="343">
        <v>430000</v>
      </c>
      <c r="H252" s="341"/>
      <c r="I252" s="415">
        <v>430000</v>
      </c>
      <c r="J252" s="341"/>
      <c r="K252" s="343">
        <v>430000</v>
      </c>
      <c r="L252" s="341"/>
      <c r="M252" s="343">
        <v>430000</v>
      </c>
      <c r="N252" s="341"/>
      <c r="O252" s="341">
        <v>3000</v>
      </c>
      <c r="P252" s="341"/>
      <c r="Q252" s="341">
        <f t="shared" ref="Q252:Q283" si="4">O252</f>
        <v>3000</v>
      </c>
      <c r="R252" s="341"/>
      <c r="S252" s="343">
        <v>3000</v>
      </c>
      <c r="T252" s="341"/>
      <c r="U252" s="258">
        <v>3000</v>
      </c>
      <c r="V252" s="341"/>
    </row>
    <row r="253" spans="1:22" ht="47.25">
      <c r="A253" s="438" t="s">
        <v>279</v>
      </c>
      <c r="B253" s="427" t="s">
        <v>704</v>
      </c>
      <c r="C253" s="423" t="s">
        <v>308</v>
      </c>
      <c r="D253" s="432"/>
      <c r="E253" s="341"/>
      <c r="F253" s="432"/>
      <c r="G253" s="343">
        <v>700000</v>
      </c>
      <c r="H253" s="341"/>
      <c r="I253" s="415">
        <v>700000</v>
      </c>
      <c r="J253" s="341"/>
      <c r="K253" s="343">
        <v>700000</v>
      </c>
      <c r="L253" s="341"/>
      <c r="M253" s="343">
        <v>700000</v>
      </c>
      <c r="N253" s="341"/>
      <c r="O253" s="341">
        <v>3624</v>
      </c>
      <c r="P253" s="341"/>
      <c r="Q253" s="341">
        <f t="shared" si="4"/>
        <v>3624</v>
      </c>
      <c r="R253" s="341"/>
      <c r="S253" s="343">
        <v>3061</v>
      </c>
      <c r="T253" s="341"/>
      <c r="U253" s="258">
        <v>3061</v>
      </c>
      <c r="V253" s="341"/>
    </row>
    <row r="254" spans="1:22" ht="31.5">
      <c r="A254" s="468">
        <v>3</v>
      </c>
      <c r="B254" s="427" t="s">
        <v>705</v>
      </c>
      <c r="C254" s="423" t="s">
        <v>645</v>
      </c>
      <c r="D254" s="432"/>
      <c r="E254" s="341"/>
      <c r="F254" s="432"/>
      <c r="G254" s="343">
        <v>250000</v>
      </c>
      <c r="H254" s="341"/>
      <c r="I254" s="415">
        <v>250000</v>
      </c>
      <c r="J254" s="341"/>
      <c r="K254" s="343">
        <v>250000</v>
      </c>
      <c r="L254" s="341"/>
      <c r="M254" s="343">
        <v>250000</v>
      </c>
      <c r="N254" s="341"/>
      <c r="O254" s="341">
        <v>2000</v>
      </c>
      <c r="P254" s="341"/>
      <c r="Q254" s="341">
        <f t="shared" si="4"/>
        <v>2000</v>
      </c>
      <c r="R254" s="341"/>
      <c r="S254" s="343">
        <v>2000</v>
      </c>
      <c r="T254" s="341"/>
      <c r="U254" s="258">
        <v>2000</v>
      </c>
      <c r="V254" s="341"/>
    </row>
    <row r="255" spans="1:22" ht="31.5">
      <c r="A255" s="468">
        <v>4</v>
      </c>
      <c r="B255" s="427" t="s">
        <v>706</v>
      </c>
      <c r="C255" s="423" t="s">
        <v>314</v>
      </c>
      <c r="D255" s="432"/>
      <c r="E255" s="341"/>
      <c r="F255" s="432"/>
      <c r="G255" s="343">
        <v>450000</v>
      </c>
      <c r="H255" s="341"/>
      <c r="I255" s="415">
        <v>450000</v>
      </c>
      <c r="J255" s="341"/>
      <c r="K255" s="343">
        <v>450000</v>
      </c>
      <c r="L255" s="341"/>
      <c r="M255" s="343">
        <v>450000</v>
      </c>
      <c r="N255" s="341"/>
      <c r="O255" s="341">
        <v>3000</v>
      </c>
      <c r="P255" s="341"/>
      <c r="Q255" s="341">
        <f t="shared" si="4"/>
        <v>3000</v>
      </c>
      <c r="R255" s="341"/>
      <c r="S255" s="343">
        <v>3000</v>
      </c>
      <c r="T255" s="341"/>
      <c r="U255" s="258">
        <v>3000</v>
      </c>
      <c r="V255" s="341"/>
    </row>
    <row r="256" spans="1:22" ht="31.5">
      <c r="A256" s="468">
        <v>5</v>
      </c>
      <c r="B256" s="427" t="s">
        <v>582</v>
      </c>
      <c r="C256" s="423" t="s">
        <v>311</v>
      </c>
      <c r="D256" s="432"/>
      <c r="E256" s="341"/>
      <c r="F256" s="432"/>
      <c r="G256" s="343">
        <v>250000</v>
      </c>
      <c r="H256" s="341"/>
      <c r="I256" s="415">
        <v>250000</v>
      </c>
      <c r="J256" s="341"/>
      <c r="K256" s="343">
        <v>250000</v>
      </c>
      <c r="L256" s="341"/>
      <c r="M256" s="343">
        <v>250000</v>
      </c>
      <c r="N256" s="341"/>
      <c r="O256" s="341">
        <v>2000</v>
      </c>
      <c r="P256" s="341"/>
      <c r="Q256" s="341">
        <f t="shared" si="4"/>
        <v>2000</v>
      </c>
      <c r="R256" s="341"/>
      <c r="S256" s="343">
        <v>2000</v>
      </c>
      <c r="T256" s="341"/>
      <c r="U256" s="258">
        <v>2000</v>
      </c>
      <c r="V256" s="341"/>
    </row>
    <row r="257" spans="1:22">
      <c r="A257" s="468">
        <v>6</v>
      </c>
      <c r="B257" s="431" t="s">
        <v>707</v>
      </c>
      <c r="C257" s="432"/>
      <c r="D257" s="432"/>
      <c r="E257" s="341"/>
      <c r="F257" s="432"/>
      <c r="G257" s="343">
        <v>220000</v>
      </c>
      <c r="H257" s="341"/>
      <c r="I257" s="415">
        <v>220000</v>
      </c>
      <c r="J257" s="341"/>
      <c r="K257" s="343">
        <v>220000</v>
      </c>
      <c r="L257" s="341"/>
      <c r="M257" s="343">
        <v>220000</v>
      </c>
      <c r="N257" s="341"/>
      <c r="O257" s="341">
        <v>1600</v>
      </c>
      <c r="P257" s="341"/>
      <c r="Q257" s="341">
        <f t="shared" si="4"/>
        <v>1600</v>
      </c>
      <c r="R257" s="341"/>
      <c r="S257" s="343">
        <v>1500</v>
      </c>
      <c r="T257" s="341"/>
      <c r="U257" s="258">
        <v>1500</v>
      </c>
      <c r="V257" s="341"/>
    </row>
    <row r="258" spans="1:22">
      <c r="A258" s="468">
        <v>7</v>
      </c>
      <c r="B258" s="431" t="s">
        <v>708</v>
      </c>
      <c r="C258" s="432" t="s">
        <v>308</v>
      </c>
      <c r="D258" s="432"/>
      <c r="E258" s="341"/>
      <c r="F258" s="432"/>
      <c r="G258" s="343">
        <v>190000</v>
      </c>
      <c r="H258" s="341"/>
      <c r="I258" s="415">
        <v>190000</v>
      </c>
      <c r="J258" s="341"/>
      <c r="K258" s="343">
        <v>190000</v>
      </c>
      <c r="L258" s="341"/>
      <c r="M258" s="343">
        <v>190000</v>
      </c>
      <c r="N258" s="341"/>
      <c r="O258" s="341">
        <v>1500</v>
      </c>
      <c r="P258" s="341"/>
      <c r="Q258" s="341">
        <f t="shared" si="4"/>
        <v>1500</v>
      </c>
      <c r="R258" s="341"/>
      <c r="S258" s="343">
        <v>1500</v>
      </c>
      <c r="T258" s="341"/>
      <c r="U258" s="258">
        <v>1500</v>
      </c>
      <c r="V258" s="341"/>
    </row>
    <row r="259" spans="1:22" ht="47.25">
      <c r="A259" s="468">
        <v>8</v>
      </c>
      <c r="B259" s="427" t="s">
        <v>709</v>
      </c>
      <c r="C259" s="423" t="s">
        <v>309</v>
      </c>
      <c r="D259" s="432"/>
      <c r="E259" s="341"/>
      <c r="F259" s="432"/>
      <c r="G259" s="343">
        <v>180000</v>
      </c>
      <c r="H259" s="341"/>
      <c r="I259" s="415">
        <v>180000</v>
      </c>
      <c r="J259" s="341"/>
      <c r="K259" s="343">
        <v>180000</v>
      </c>
      <c r="L259" s="341"/>
      <c r="M259" s="343">
        <v>180000</v>
      </c>
      <c r="N259" s="341"/>
      <c r="O259" s="341">
        <v>1500</v>
      </c>
      <c r="P259" s="341"/>
      <c r="Q259" s="341">
        <f t="shared" si="4"/>
        <v>1500</v>
      </c>
      <c r="R259" s="341"/>
      <c r="S259" s="343">
        <v>1500</v>
      </c>
      <c r="T259" s="341"/>
      <c r="U259" s="258">
        <v>1500</v>
      </c>
      <c r="V259" s="341"/>
    </row>
    <row r="260" spans="1:22">
      <c r="A260" s="468">
        <v>9</v>
      </c>
      <c r="B260" s="431" t="s">
        <v>710</v>
      </c>
      <c r="C260" s="432" t="s">
        <v>314</v>
      </c>
      <c r="D260" s="432"/>
      <c r="E260" s="341"/>
      <c r="F260" s="432"/>
      <c r="G260" s="343">
        <v>300000</v>
      </c>
      <c r="H260" s="341"/>
      <c r="I260" s="415">
        <v>300000</v>
      </c>
      <c r="J260" s="341"/>
      <c r="K260" s="343">
        <v>300000</v>
      </c>
      <c r="L260" s="341"/>
      <c r="M260" s="343">
        <v>300000</v>
      </c>
      <c r="N260" s="341"/>
      <c r="O260" s="341">
        <v>2500</v>
      </c>
      <c r="P260" s="341"/>
      <c r="Q260" s="341">
        <f t="shared" si="4"/>
        <v>2500</v>
      </c>
      <c r="R260" s="341"/>
      <c r="S260" s="343">
        <v>2500</v>
      </c>
      <c r="T260" s="341"/>
      <c r="U260" s="258">
        <v>2500</v>
      </c>
      <c r="V260" s="341"/>
    </row>
    <row r="261" spans="1:22" ht="47.25">
      <c r="A261" s="470" t="s">
        <v>711</v>
      </c>
      <c r="B261" s="471" t="s">
        <v>712</v>
      </c>
      <c r="C261" s="472"/>
      <c r="D261" s="472"/>
      <c r="E261" s="341"/>
      <c r="F261" s="472"/>
      <c r="G261" s="343">
        <v>695798</v>
      </c>
      <c r="H261" s="341"/>
      <c r="I261" s="415">
        <v>695798</v>
      </c>
      <c r="J261" s="341"/>
      <c r="K261" s="343">
        <v>695798</v>
      </c>
      <c r="L261" s="341"/>
      <c r="M261" s="343">
        <v>695798</v>
      </c>
      <c r="N261" s="341"/>
      <c r="O261" s="341">
        <v>463863</v>
      </c>
      <c r="P261" s="341"/>
      <c r="Q261" s="341">
        <f t="shared" si="4"/>
        <v>463863</v>
      </c>
      <c r="R261" s="341"/>
      <c r="S261" s="343">
        <v>197000</v>
      </c>
      <c r="T261" s="341"/>
      <c r="U261" s="258">
        <v>197000</v>
      </c>
      <c r="V261" s="341"/>
    </row>
    <row r="262" spans="1:22" ht="47.25">
      <c r="A262" s="412" t="s">
        <v>620</v>
      </c>
      <c r="B262" s="435" t="s">
        <v>621</v>
      </c>
      <c r="C262" s="473"/>
      <c r="D262" s="473"/>
      <c r="E262" s="341"/>
      <c r="F262" s="473"/>
      <c r="G262" s="343">
        <v>438798</v>
      </c>
      <c r="H262" s="341"/>
      <c r="I262" s="415">
        <v>438798</v>
      </c>
      <c r="J262" s="341"/>
      <c r="K262" s="343">
        <v>438798</v>
      </c>
      <c r="L262" s="341"/>
      <c r="M262" s="343">
        <v>438798</v>
      </c>
      <c r="N262" s="341"/>
      <c r="O262" s="341">
        <v>318863</v>
      </c>
      <c r="P262" s="341"/>
      <c r="Q262" s="341">
        <f t="shared" si="4"/>
        <v>318863</v>
      </c>
      <c r="R262" s="341"/>
      <c r="S262" s="343">
        <v>119788</v>
      </c>
      <c r="T262" s="341"/>
      <c r="U262" s="258">
        <v>119788</v>
      </c>
      <c r="V262" s="341"/>
    </row>
    <row r="263" spans="1:22" ht="47.25">
      <c r="A263" s="441">
        <v>1</v>
      </c>
      <c r="B263" s="474" t="s">
        <v>713</v>
      </c>
      <c r="C263" s="475" t="s">
        <v>714</v>
      </c>
      <c r="D263" s="426"/>
      <c r="E263" s="341"/>
      <c r="F263" s="426" t="s">
        <v>715</v>
      </c>
      <c r="G263" s="343">
        <v>80000</v>
      </c>
      <c r="H263" s="341"/>
      <c r="I263" s="415">
        <v>80000</v>
      </c>
      <c r="J263" s="341"/>
      <c r="K263" s="343">
        <v>80000</v>
      </c>
      <c r="L263" s="341"/>
      <c r="M263" s="343">
        <v>80000</v>
      </c>
      <c r="N263" s="341"/>
      <c r="O263" s="341">
        <v>58393</v>
      </c>
      <c r="P263" s="341"/>
      <c r="Q263" s="341">
        <f t="shared" si="4"/>
        <v>58393</v>
      </c>
      <c r="R263" s="341"/>
      <c r="S263" s="343">
        <v>21600</v>
      </c>
      <c r="T263" s="341"/>
      <c r="U263" s="258">
        <v>21600</v>
      </c>
      <c r="V263" s="341"/>
    </row>
    <row r="264" spans="1:22" ht="47.25">
      <c r="A264" s="441">
        <v>2</v>
      </c>
      <c r="B264" s="476" t="s">
        <v>716</v>
      </c>
      <c r="C264" s="426" t="s">
        <v>308</v>
      </c>
      <c r="D264" s="426"/>
      <c r="E264" s="341"/>
      <c r="F264" s="426" t="s">
        <v>717</v>
      </c>
      <c r="G264" s="343">
        <v>97917</v>
      </c>
      <c r="H264" s="341"/>
      <c r="I264" s="415">
        <v>97917</v>
      </c>
      <c r="J264" s="341"/>
      <c r="K264" s="343">
        <v>97917</v>
      </c>
      <c r="L264" s="341"/>
      <c r="M264" s="343">
        <v>97917</v>
      </c>
      <c r="N264" s="341"/>
      <c r="O264" s="341">
        <v>79276</v>
      </c>
      <c r="P264" s="341"/>
      <c r="Q264" s="341">
        <f t="shared" si="4"/>
        <v>79276</v>
      </c>
      <c r="R264" s="341"/>
      <c r="S264" s="343">
        <v>18600</v>
      </c>
      <c r="T264" s="341"/>
      <c r="U264" s="258">
        <v>18600</v>
      </c>
      <c r="V264" s="341"/>
    </row>
    <row r="265" spans="1:22" ht="94.5">
      <c r="A265" s="441">
        <v>3</v>
      </c>
      <c r="B265" s="477" t="s">
        <v>718</v>
      </c>
      <c r="C265" s="444" t="s">
        <v>308</v>
      </c>
      <c r="D265" s="426"/>
      <c r="E265" s="341"/>
      <c r="F265" s="426" t="s">
        <v>719</v>
      </c>
      <c r="G265" s="343">
        <v>33500</v>
      </c>
      <c r="H265" s="341"/>
      <c r="I265" s="415">
        <v>33500</v>
      </c>
      <c r="J265" s="341"/>
      <c r="K265" s="343">
        <v>33500</v>
      </c>
      <c r="L265" s="341"/>
      <c r="M265" s="343">
        <v>33500</v>
      </c>
      <c r="N265" s="341"/>
      <c r="O265" s="341">
        <v>17001</v>
      </c>
      <c r="P265" s="341"/>
      <c r="Q265" s="341">
        <f t="shared" si="4"/>
        <v>17001</v>
      </c>
      <c r="R265" s="341"/>
      <c r="S265" s="343">
        <v>16400</v>
      </c>
      <c r="T265" s="341"/>
      <c r="U265" s="258">
        <v>16400</v>
      </c>
      <c r="V265" s="341"/>
    </row>
    <row r="266" spans="1:22" ht="94.5">
      <c r="A266" s="441">
        <v>4</v>
      </c>
      <c r="B266" s="477" t="s">
        <v>720</v>
      </c>
      <c r="C266" s="444" t="s">
        <v>308</v>
      </c>
      <c r="D266" s="426"/>
      <c r="E266" s="341"/>
      <c r="F266" s="426" t="s">
        <v>721</v>
      </c>
      <c r="G266" s="343">
        <v>19000</v>
      </c>
      <c r="H266" s="341"/>
      <c r="I266" s="415">
        <v>19000</v>
      </c>
      <c r="J266" s="341"/>
      <c r="K266" s="343">
        <v>19000</v>
      </c>
      <c r="L266" s="341"/>
      <c r="M266" s="343">
        <v>19000</v>
      </c>
      <c r="N266" s="341"/>
      <c r="O266" s="341">
        <v>14000</v>
      </c>
      <c r="P266" s="341"/>
      <c r="Q266" s="341">
        <f t="shared" si="4"/>
        <v>14000</v>
      </c>
      <c r="R266" s="341"/>
      <c r="S266" s="343">
        <v>5000</v>
      </c>
      <c r="T266" s="341"/>
      <c r="U266" s="258">
        <v>5000</v>
      </c>
      <c r="V266" s="341"/>
    </row>
    <row r="267" spans="1:22" ht="94.5">
      <c r="A267" s="441">
        <v>5</v>
      </c>
      <c r="B267" s="477" t="s">
        <v>722</v>
      </c>
      <c r="C267" s="444" t="s">
        <v>313</v>
      </c>
      <c r="D267" s="426"/>
      <c r="E267" s="341"/>
      <c r="F267" s="426" t="s">
        <v>723</v>
      </c>
      <c r="G267" s="343">
        <v>14950</v>
      </c>
      <c r="H267" s="341"/>
      <c r="I267" s="415">
        <v>14950</v>
      </c>
      <c r="J267" s="341"/>
      <c r="K267" s="343">
        <v>14950</v>
      </c>
      <c r="L267" s="341"/>
      <c r="M267" s="343">
        <v>14950</v>
      </c>
      <c r="N267" s="341"/>
      <c r="O267" s="341">
        <v>12962</v>
      </c>
      <c r="P267" s="341"/>
      <c r="Q267" s="341">
        <f t="shared" si="4"/>
        <v>12962</v>
      </c>
      <c r="R267" s="341"/>
      <c r="S267" s="343">
        <v>1988</v>
      </c>
      <c r="T267" s="341"/>
      <c r="U267" s="258">
        <v>1988</v>
      </c>
      <c r="V267" s="341"/>
    </row>
    <row r="268" spans="1:22" ht="94.5">
      <c r="A268" s="441">
        <v>6</v>
      </c>
      <c r="B268" s="478" t="s">
        <v>724</v>
      </c>
      <c r="C268" s="479" t="s">
        <v>677</v>
      </c>
      <c r="D268" s="455"/>
      <c r="E268" s="341"/>
      <c r="F268" s="455" t="s">
        <v>725</v>
      </c>
      <c r="G268" s="343">
        <v>40000</v>
      </c>
      <c r="H268" s="341"/>
      <c r="I268" s="415">
        <v>40000</v>
      </c>
      <c r="J268" s="341"/>
      <c r="K268" s="343">
        <v>40000</v>
      </c>
      <c r="L268" s="341"/>
      <c r="M268" s="343">
        <v>40000</v>
      </c>
      <c r="N268" s="341"/>
      <c r="O268" s="341">
        <v>22000</v>
      </c>
      <c r="P268" s="341"/>
      <c r="Q268" s="341">
        <f t="shared" si="4"/>
        <v>22000</v>
      </c>
      <c r="R268" s="341"/>
      <c r="S268" s="343">
        <v>18000</v>
      </c>
      <c r="T268" s="341"/>
      <c r="U268" s="258">
        <v>18000</v>
      </c>
      <c r="V268" s="341"/>
    </row>
    <row r="269" spans="1:22" ht="47.25">
      <c r="A269" s="441">
        <v>7</v>
      </c>
      <c r="B269" s="477" t="s">
        <v>726</v>
      </c>
      <c r="C269" s="423" t="s">
        <v>311</v>
      </c>
      <c r="D269" s="426"/>
      <c r="E269" s="341"/>
      <c r="F269" s="426" t="s">
        <v>727</v>
      </c>
      <c r="G269" s="343">
        <v>65500</v>
      </c>
      <c r="H269" s="341"/>
      <c r="I269" s="415">
        <v>65500</v>
      </c>
      <c r="J269" s="341"/>
      <c r="K269" s="343">
        <v>65500</v>
      </c>
      <c r="L269" s="341"/>
      <c r="M269" s="343">
        <v>65500</v>
      </c>
      <c r="N269" s="341"/>
      <c r="O269" s="341">
        <v>40000</v>
      </c>
      <c r="P269" s="341"/>
      <c r="Q269" s="341">
        <f t="shared" si="4"/>
        <v>40000</v>
      </c>
      <c r="R269" s="341"/>
      <c r="S269" s="343">
        <v>25500</v>
      </c>
      <c r="T269" s="341"/>
      <c r="U269" s="258">
        <v>25500</v>
      </c>
      <c r="V269" s="341"/>
    </row>
    <row r="270" spans="1:22" ht="94.5">
      <c r="A270" s="441">
        <v>8</v>
      </c>
      <c r="B270" s="477" t="s">
        <v>728</v>
      </c>
      <c r="C270" s="444" t="s">
        <v>313</v>
      </c>
      <c r="D270" s="426"/>
      <c r="E270" s="341"/>
      <c r="F270" s="426" t="s">
        <v>729</v>
      </c>
      <c r="G270" s="343">
        <v>29000</v>
      </c>
      <c r="H270" s="341"/>
      <c r="I270" s="415">
        <v>29000</v>
      </c>
      <c r="J270" s="341"/>
      <c r="K270" s="343">
        <v>29000</v>
      </c>
      <c r="L270" s="341"/>
      <c r="M270" s="343">
        <v>29000</v>
      </c>
      <c r="N270" s="341"/>
      <c r="O270" s="341">
        <v>20000</v>
      </c>
      <c r="P270" s="341"/>
      <c r="Q270" s="341">
        <f t="shared" si="4"/>
        <v>20000</v>
      </c>
      <c r="R270" s="341"/>
      <c r="S270" s="343">
        <v>9000</v>
      </c>
      <c r="T270" s="341"/>
      <c r="U270" s="258">
        <v>9000</v>
      </c>
      <c r="V270" s="341"/>
    </row>
    <row r="271" spans="1:22" ht="31.5">
      <c r="A271" s="441">
        <v>9</v>
      </c>
      <c r="B271" s="474" t="s">
        <v>730</v>
      </c>
      <c r="C271" s="475" t="s">
        <v>452</v>
      </c>
      <c r="D271" s="426"/>
      <c r="E271" s="341"/>
      <c r="F271" s="426" t="s">
        <v>731</v>
      </c>
      <c r="G271" s="343">
        <v>58931</v>
      </c>
      <c r="H271" s="341"/>
      <c r="I271" s="415">
        <v>58931</v>
      </c>
      <c r="J271" s="341"/>
      <c r="K271" s="343">
        <v>58931</v>
      </c>
      <c r="L271" s="341"/>
      <c r="M271" s="343">
        <v>58931</v>
      </c>
      <c r="N271" s="341"/>
      <c r="O271" s="341">
        <v>55231</v>
      </c>
      <c r="P271" s="341"/>
      <c r="Q271" s="341">
        <f t="shared" si="4"/>
        <v>55231</v>
      </c>
      <c r="R271" s="341"/>
      <c r="S271" s="343">
        <v>3700</v>
      </c>
      <c r="T271" s="341"/>
      <c r="U271" s="258">
        <v>3700</v>
      </c>
      <c r="V271" s="341"/>
    </row>
    <row r="272" spans="1:22" ht="47.25">
      <c r="A272" s="412" t="s">
        <v>626</v>
      </c>
      <c r="B272" s="435" t="s">
        <v>627</v>
      </c>
      <c r="C272" s="473"/>
      <c r="D272" s="473"/>
      <c r="E272" s="341"/>
      <c r="F272" s="473"/>
      <c r="G272" s="343">
        <v>257000</v>
      </c>
      <c r="H272" s="341"/>
      <c r="I272" s="415">
        <v>257000</v>
      </c>
      <c r="J272" s="341"/>
      <c r="K272" s="343">
        <v>257000</v>
      </c>
      <c r="L272" s="341"/>
      <c r="M272" s="343">
        <v>257000</v>
      </c>
      <c r="N272" s="341"/>
      <c r="O272" s="341">
        <v>145000</v>
      </c>
      <c r="P272" s="341"/>
      <c r="Q272" s="341">
        <f t="shared" si="4"/>
        <v>145000</v>
      </c>
      <c r="R272" s="341"/>
      <c r="S272" s="343">
        <v>47212</v>
      </c>
      <c r="T272" s="341"/>
      <c r="U272" s="258">
        <v>47212</v>
      </c>
      <c r="V272" s="341"/>
    </row>
    <row r="273" spans="1:22" ht="94.5">
      <c r="A273" s="441">
        <v>1</v>
      </c>
      <c r="B273" s="474" t="s">
        <v>732</v>
      </c>
      <c r="C273" s="423" t="s">
        <v>311</v>
      </c>
      <c r="D273" s="437"/>
      <c r="E273" s="341"/>
      <c r="F273" s="437" t="s">
        <v>733</v>
      </c>
      <c r="G273" s="343">
        <v>140000</v>
      </c>
      <c r="H273" s="341"/>
      <c r="I273" s="415">
        <v>140000</v>
      </c>
      <c r="J273" s="341"/>
      <c r="K273" s="343">
        <v>140000</v>
      </c>
      <c r="L273" s="341"/>
      <c r="M273" s="343">
        <v>140000</v>
      </c>
      <c r="N273" s="341"/>
      <c r="O273" s="341">
        <v>70000</v>
      </c>
      <c r="P273" s="341"/>
      <c r="Q273" s="341">
        <f t="shared" si="4"/>
        <v>70000</v>
      </c>
      <c r="R273" s="341"/>
      <c r="S273" s="343">
        <v>26700</v>
      </c>
      <c r="T273" s="341"/>
      <c r="U273" s="258">
        <v>26700</v>
      </c>
      <c r="V273" s="341"/>
    </row>
    <row r="274" spans="1:22" ht="94.5">
      <c r="A274" s="441">
        <v>2</v>
      </c>
      <c r="B274" s="477" t="s">
        <v>734</v>
      </c>
      <c r="C274" s="423" t="s">
        <v>311</v>
      </c>
      <c r="D274" s="437"/>
      <c r="E274" s="341"/>
      <c r="F274" s="437" t="s">
        <v>735</v>
      </c>
      <c r="G274" s="343">
        <v>117000</v>
      </c>
      <c r="H274" s="341"/>
      <c r="I274" s="415">
        <v>117000</v>
      </c>
      <c r="J274" s="341"/>
      <c r="K274" s="343">
        <v>117000</v>
      </c>
      <c r="L274" s="341"/>
      <c r="M274" s="343">
        <v>117000</v>
      </c>
      <c r="N274" s="341"/>
      <c r="O274" s="341">
        <v>75000</v>
      </c>
      <c r="P274" s="341"/>
      <c r="Q274" s="341">
        <f t="shared" si="4"/>
        <v>75000</v>
      </c>
      <c r="R274" s="341"/>
      <c r="S274" s="343">
        <v>20512</v>
      </c>
      <c r="T274" s="341"/>
      <c r="U274" s="258">
        <v>20512</v>
      </c>
      <c r="V274" s="341"/>
    </row>
    <row r="275" spans="1:22">
      <c r="A275" s="412" t="s">
        <v>637</v>
      </c>
      <c r="B275" s="435" t="s">
        <v>610</v>
      </c>
      <c r="C275" s="472"/>
      <c r="D275" s="472"/>
      <c r="E275" s="341"/>
      <c r="F275" s="472"/>
      <c r="G275" s="343"/>
      <c r="H275" s="341"/>
      <c r="I275" s="415"/>
      <c r="J275" s="341"/>
      <c r="K275" s="343"/>
      <c r="L275" s="341"/>
      <c r="M275" s="343"/>
      <c r="N275" s="341"/>
      <c r="O275" s="341">
        <v>0</v>
      </c>
      <c r="P275" s="341"/>
      <c r="Q275" s="341">
        <f t="shared" si="4"/>
        <v>0</v>
      </c>
      <c r="R275" s="341"/>
      <c r="S275" s="343">
        <v>30000</v>
      </c>
      <c r="T275" s="341"/>
      <c r="U275" s="258">
        <v>30000</v>
      </c>
      <c r="V275" s="341"/>
    </row>
    <row r="276" spans="1:22" ht="31.5">
      <c r="A276" s="438" t="s">
        <v>277</v>
      </c>
      <c r="B276" s="480" t="s">
        <v>736</v>
      </c>
      <c r="C276" s="481" t="s">
        <v>311</v>
      </c>
      <c r="D276" s="472"/>
      <c r="E276" s="341"/>
      <c r="F276" s="472"/>
      <c r="G276" s="343">
        <v>44000</v>
      </c>
      <c r="H276" s="341"/>
      <c r="I276" s="415">
        <v>44000</v>
      </c>
      <c r="J276" s="341"/>
      <c r="K276" s="343">
        <v>44000</v>
      </c>
      <c r="L276" s="341"/>
      <c r="M276" s="343">
        <v>44000</v>
      </c>
      <c r="N276" s="341"/>
      <c r="O276" s="341">
        <v>44000</v>
      </c>
      <c r="P276" s="341"/>
      <c r="Q276" s="341">
        <f t="shared" si="4"/>
        <v>44000</v>
      </c>
      <c r="R276" s="341"/>
      <c r="S276" s="343">
        <v>2000</v>
      </c>
      <c r="T276" s="341"/>
      <c r="U276" s="258">
        <v>2000</v>
      </c>
      <c r="V276" s="341"/>
    </row>
    <row r="277" spans="1:22" ht="31.5">
      <c r="A277" s="438" t="s">
        <v>279</v>
      </c>
      <c r="B277" s="480" t="s">
        <v>737</v>
      </c>
      <c r="C277" s="481" t="s">
        <v>311</v>
      </c>
      <c r="D277" s="472"/>
      <c r="E277" s="341"/>
      <c r="F277" s="472"/>
      <c r="G277" s="343">
        <v>128000</v>
      </c>
      <c r="H277" s="341"/>
      <c r="I277" s="415">
        <v>128000</v>
      </c>
      <c r="J277" s="341"/>
      <c r="K277" s="343">
        <v>128000</v>
      </c>
      <c r="L277" s="341"/>
      <c r="M277" s="343">
        <v>128000</v>
      </c>
      <c r="N277" s="341"/>
      <c r="O277" s="341">
        <v>128000</v>
      </c>
      <c r="P277" s="341"/>
      <c r="Q277" s="341">
        <f t="shared" si="4"/>
        <v>128000</v>
      </c>
      <c r="R277" s="341"/>
      <c r="S277" s="343">
        <v>3500</v>
      </c>
      <c r="T277" s="341"/>
      <c r="U277" s="258">
        <v>3500</v>
      </c>
      <c r="V277" s="341"/>
    </row>
    <row r="278" spans="1:22" ht="31.5">
      <c r="A278" s="438" t="s">
        <v>281</v>
      </c>
      <c r="B278" s="480" t="s">
        <v>738</v>
      </c>
      <c r="C278" s="482" t="s">
        <v>308</v>
      </c>
      <c r="D278" s="472"/>
      <c r="E278" s="341"/>
      <c r="F278" s="472"/>
      <c r="G278" s="343">
        <v>450000</v>
      </c>
      <c r="H278" s="341"/>
      <c r="I278" s="415">
        <v>450000</v>
      </c>
      <c r="J278" s="341"/>
      <c r="K278" s="343">
        <v>450000</v>
      </c>
      <c r="L278" s="341"/>
      <c r="M278" s="343">
        <v>450000</v>
      </c>
      <c r="N278" s="341"/>
      <c r="O278" s="341">
        <v>450000</v>
      </c>
      <c r="P278" s="341"/>
      <c r="Q278" s="341">
        <f t="shared" si="4"/>
        <v>450000</v>
      </c>
      <c r="R278" s="341"/>
      <c r="S278" s="343">
        <v>10000</v>
      </c>
      <c r="T278" s="341"/>
      <c r="U278" s="258">
        <v>10000</v>
      </c>
      <c r="V278" s="341"/>
    </row>
    <row r="279" spans="1:22" ht="31.5">
      <c r="A279" s="438" t="s">
        <v>283</v>
      </c>
      <c r="B279" s="480" t="s">
        <v>739</v>
      </c>
      <c r="C279" s="481" t="s">
        <v>311</v>
      </c>
      <c r="D279" s="472"/>
      <c r="E279" s="341"/>
      <c r="F279" s="472"/>
      <c r="G279" s="343">
        <v>450000</v>
      </c>
      <c r="H279" s="341"/>
      <c r="I279" s="415">
        <v>450000</v>
      </c>
      <c r="J279" s="341"/>
      <c r="K279" s="343">
        <v>450000</v>
      </c>
      <c r="L279" s="341"/>
      <c r="M279" s="343">
        <v>450000</v>
      </c>
      <c r="N279" s="341"/>
      <c r="O279" s="341">
        <v>450000</v>
      </c>
      <c r="P279" s="341"/>
      <c r="Q279" s="341">
        <f t="shared" si="4"/>
        <v>450000</v>
      </c>
      <c r="R279" s="341"/>
      <c r="S279" s="343">
        <v>10000</v>
      </c>
      <c r="T279" s="341"/>
      <c r="U279" s="258">
        <v>10000</v>
      </c>
      <c r="V279" s="341"/>
    </row>
    <row r="280" spans="1:22" ht="47.25">
      <c r="A280" s="438" t="s">
        <v>285</v>
      </c>
      <c r="B280" s="480" t="s">
        <v>740</v>
      </c>
      <c r="C280" s="483" t="s">
        <v>309</v>
      </c>
      <c r="D280" s="472"/>
      <c r="E280" s="341"/>
      <c r="F280" s="472"/>
      <c r="G280" s="343">
        <v>50000</v>
      </c>
      <c r="H280" s="341"/>
      <c r="I280" s="415">
        <v>50000</v>
      </c>
      <c r="J280" s="341"/>
      <c r="K280" s="343">
        <v>50000</v>
      </c>
      <c r="L280" s="341"/>
      <c r="M280" s="343">
        <v>50000</v>
      </c>
      <c r="N280" s="341"/>
      <c r="O280" s="341">
        <v>50000</v>
      </c>
      <c r="P280" s="341"/>
      <c r="Q280" s="341">
        <f t="shared" si="4"/>
        <v>50000</v>
      </c>
      <c r="R280" s="341"/>
      <c r="S280" s="343">
        <v>1500</v>
      </c>
      <c r="T280" s="341"/>
      <c r="U280" s="258">
        <v>1500</v>
      </c>
      <c r="V280" s="341"/>
    </row>
    <row r="281" spans="1:22" ht="31.5">
      <c r="A281" s="484" t="s">
        <v>287</v>
      </c>
      <c r="B281" s="485" t="s">
        <v>741</v>
      </c>
      <c r="C281" s="486" t="s">
        <v>308</v>
      </c>
      <c r="D281" s="487"/>
      <c r="E281" s="488"/>
      <c r="F281" s="487"/>
      <c r="G281" s="489">
        <v>60000</v>
      </c>
      <c r="H281" s="488"/>
      <c r="I281" s="490">
        <v>60000</v>
      </c>
      <c r="J281" s="488"/>
      <c r="K281" s="489">
        <v>60000</v>
      </c>
      <c r="L281" s="488"/>
      <c r="M281" s="489">
        <v>60000</v>
      </c>
      <c r="N281" s="488"/>
      <c r="O281" s="488">
        <v>60000</v>
      </c>
      <c r="P281" s="488"/>
      <c r="Q281" s="488">
        <f t="shared" si="4"/>
        <v>60000</v>
      </c>
      <c r="R281" s="488"/>
      <c r="S281" s="489">
        <v>2000</v>
      </c>
      <c r="T281" s="488"/>
      <c r="U281" s="491">
        <v>2000</v>
      </c>
      <c r="V281" s="488"/>
    </row>
    <row r="282" spans="1:22">
      <c r="A282" s="492" t="s">
        <v>289</v>
      </c>
      <c r="B282" s="493" t="s">
        <v>742</v>
      </c>
      <c r="C282" s="494" t="str">
        <f>C281</f>
        <v>Mai Châu</v>
      </c>
      <c r="D282" s="495"/>
      <c r="E282" s="409"/>
      <c r="F282" s="495"/>
      <c r="G282" s="410">
        <v>18000</v>
      </c>
      <c r="H282" s="409"/>
      <c r="I282" s="411">
        <v>18000</v>
      </c>
      <c r="J282" s="409"/>
      <c r="K282" s="410">
        <v>18000</v>
      </c>
      <c r="L282" s="409"/>
      <c r="M282" s="410">
        <v>18000</v>
      </c>
      <c r="N282" s="409"/>
      <c r="O282" s="409">
        <v>18000</v>
      </c>
      <c r="P282" s="409"/>
      <c r="Q282" s="409">
        <f t="shared" si="4"/>
        <v>18000</v>
      </c>
      <c r="R282" s="409"/>
      <c r="S282" s="410">
        <v>1000</v>
      </c>
      <c r="T282" s="409"/>
      <c r="U282" s="251">
        <v>1000</v>
      </c>
      <c r="V282" s="409"/>
    </row>
    <row r="283" spans="1:22">
      <c r="A283" s="470" t="s">
        <v>743</v>
      </c>
      <c r="B283" s="472" t="s">
        <v>744</v>
      </c>
      <c r="C283" s="472"/>
      <c r="D283" s="472"/>
      <c r="E283" s="341"/>
      <c r="F283" s="496"/>
      <c r="G283" s="343">
        <v>3895728</v>
      </c>
      <c r="H283" s="343">
        <v>3075822</v>
      </c>
      <c r="I283" s="415">
        <v>387744.1</v>
      </c>
      <c r="J283" s="341"/>
      <c r="K283" s="343"/>
      <c r="L283" s="341"/>
      <c r="M283" s="343"/>
      <c r="N283" s="341"/>
      <c r="O283" s="341">
        <v>0</v>
      </c>
      <c r="P283" s="341"/>
      <c r="Q283" s="341">
        <f t="shared" si="4"/>
        <v>0</v>
      </c>
      <c r="R283" s="341"/>
      <c r="S283" s="343">
        <v>764141</v>
      </c>
      <c r="T283" s="343">
        <v>731621</v>
      </c>
      <c r="U283" s="258">
        <v>50520</v>
      </c>
      <c r="V283" s="341"/>
    </row>
    <row r="284" spans="1:22">
      <c r="A284" s="497" t="s">
        <v>6</v>
      </c>
      <c r="B284" s="498" t="s">
        <v>745</v>
      </c>
      <c r="C284" s="499"/>
      <c r="D284" s="499"/>
      <c r="E284" s="341"/>
      <c r="F284" s="496"/>
      <c r="G284" s="343">
        <v>773156</v>
      </c>
      <c r="H284" s="343">
        <v>490738</v>
      </c>
      <c r="I284" s="258">
        <v>173765.6</v>
      </c>
      <c r="J284" s="341"/>
      <c r="K284" s="341"/>
      <c r="L284" s="341"/>
      <c r="M284" s="341"/>
      <c r="N284" s="341"/>
      <c r="O284" s="341"/>
      <c r="P284" s="341"/>
      <c r="Q284" s="341"/>
      <c r="R284" s="341"/>
      <c r="S284" s="343">
        <v>83276</v>
      </c>
      <c r="T284" s="343">
        <v>53276</v>
      </c>
      <c r="U284" s="341">
        <v>30000</v>
      </c>
      <c r="V284" s="341"/>
    </row>
    <row r="285" spans="1:22">
      <c r="A285" s="500"/>
      <c r="B285" s="501" t="s">
        <v>746</v>
      </c>
      <c r="C285" s="478"/>
      <c r="D285" s="502"/>
      <c r="E285" s="341"/>
      <c r="F285" s="503"/>
      <c r="G285" s="343"/>
      <c r="H285" s="343"/>
      <c r="I285" s="258"/>
      <c r="J285" s="341"/>
      <c r="K285" s="341"/>
      <c r="L285" s="341"/>
      <c r="M285" s="341"/>
      <c r="N285" s="341"/>
      <c r="O285" s="341"/>
      <c r="P285" s="341"/>
      <c r="Q285" s="341"/>
      <c r="R285" s="341"/>
      <c r="S285" s="343"/>
      <c r="T285" s="343"/>
      <c r="U285" s="341"/>
      <c r="V285" s="341"/>
    </row>
    <row r="286" spans="1:22" ht="189">
      <c r="A286" s="500">
        <v>1</v>
      </c>
      <c r="B286" s="478" t="s">
        <v>747</v>
      </c>
      <c r="C286" s="502" t="s">
        <v>616</v>
      </c>
      <c r="D286" s="502"/>
      <c r="E286" s="341"/>
      <c r="F286" s="503" t="s">
        <v>748</v>
      </c>
      <c r="G286" s="343">
        <v>77582</v>
      </c>
      <c r="H286" s="343">
        <v>64650</v>
      </c>
      <c r="I286" s="258">
        <v>0</v>
      </c>
      <c r="J286" s="341"/>
      <c r="K286" s="341"/>
      <c r="L286" s="341"/>
      <c r="M286" s="341"/>
      <c r="N286" s="341"/>
      <c r="O286" s="341"/>
      <c r="P286" s="341"/>
      <c r="Q286" s="341"/>
      <c r="R286" s="341"/>
      <c r="S286" s="343">
        <v>30000</v>
      </c>
      <c r="T286" s="343">
        <v>30000</v>
      </c>
      <c r="U286" s="341"/>
      <c r="V286" s="341"/>
    </row>
    <row r="287" spans="1:22" ht="94.5">
      <c r="A287" s="500">
        <v>2</v>
      </c>
      <c r="B287" s="478" t="s">
        <v>749</v>
      </c>
      <c r="C287" s="502" t="s">
        <v>452</v>
      </c>
      <c r="D287" s="502"/>
      <c r="E287" s="341"/>
      <c r="F287" s="503" t="s">
        <v>750</v>
      </c>
      <c r="G287" s="343">
        <v>436907</v>
      </c>
      <c r="H287" s="343">
        <v>219700</v>
      </c>
      <c r="I287" s="258">
        <v>173765.6</v>
      </c>
      <c r="J287" s="341"/>
      <c r="K287" s="341"/>
      <c r="L287" s="341"/>
      <c r="M287" s="341"/>
      <c r="N287" s="341"/>
      <c r="O287" s="341"/>
      <c r="P287" s="341"/>
      <c r="Q287" s="341"/>
      <c r="R287" s="341"/>
      <c r="S287" s="343">
        <v>30000</v>
      </c>
      <c r="T287" s="343"/>
      <c r="U287" s="341">
        <v>30000</v>
      </c>
      <c r="V287" s="341"/>
    </row>
    <row r="288" spans="1:22" ht="94.5">
      <c r="A288" s="500">
        <v>3</v>
      </c>
      <c r="B288" s="478" t="s">
        <v>507</v>
      </c>
      <c r="C288" s="502"/>
      <c r="D288" s="502"/>
      <c r="E288" s="341"/>
      <c r="F288" s="503" t="s">
        <v>751</v>
      </c>
      <c r="G288" s="343">
        <v>258667</v>
      </c>
      <c r="H288" s="343">
        <v>206388</v>
      </c>
      <c r="I288" s="258">
        <v>0</v>
      </c>
      <c r="J288" s="341"/>
      <c r="K288" s="341"/>
      <c r="L288" s="341"/>
      <c r="M288" s="341"/>
      <c r="N288" s="341"/>
      <c r="O288" s="341"/>
      <c r="P288" s="341"/>
      <c r="Q288" s="341"/>
      <c r="R288" s="341"/>
      <c r="S288" s="343">
        <v>23276</v>
      </c>
      <c r="T288" s="343">
        <v>23276</v>
      </c>
      <c r="U288" s="341"/>
      <c r="V288" s="341"/>
    </row>
    <row r="289" spans="1:22">
      <c r="A289" s="504" t="s">
        <v>10</v>
      </c>
      <c r="B289" s="505" t="s">
        <v>752</v>
      </c>
      <c r="C289" s="506"/>
      <c r="D289" s="506"/>
      <c r="E289" s="341"/>
      <c r="F289" s="507"/>
      <c r="G289" s="343">
        <v>2711913</v>
      </c>
      <c r="H289" s="343">
        <v>2291538</v>
      </c>
      <c r="I289" s="258">
        <v>167503.5</v>
      </c>
      <c r="J289" s="341"/>
      <c r="K289" s="341"/>
      <c r="L289" s="341"/>
      <c r="M289" s="341"/>
      <c r="N289" s="341"/>
      <c r="O289" s="341"/>
      <c r="P289" s="341"/>
      <c r="Q289" s="341"/>
      <c r="R289" s="341"/>
      <c r="S289" s="343">
        <v>680865</v>
      </c>
      <c r="T289" s="343">
        <v>660345</v>
      </c>
      <c r="U289" s="341">
        <v>20520</v>
      </c>
      <c r="V289" s="341"/>
    </row>
    <row r="290" spans="1:22" ht="31.5">
      <c r="A290" s="497">
        <v>-1</v>
      </c>
      <c r="B290" s="508" t="s">
        <v>753</v>
      </c>
      <c r="C290" s="509"/>
      <c r="D290" s="509"/>
      <c r="E290" s="341"/>
      <c r="F290" s="510"/>
      <c r="G290" s="343">
        <v>1112562</v>
      </c>
      <c r="H290" s="343">
        <v>984978</v>
      </c>
      <c r="I290" s="258">
        <v>0</v>
      </c>
      <c r="J290" s="341"/>
      <c r="K290" s="341"/>
      <c r="L290" s="341"/>
      <c r="M290" s="341"/>
      <c r="N290" s="341"/>
      <c r="O290" s="341"/>
      <c r="P290" s="341"/>
      <c r="Q290" s="341"/>
      <c r="R290" s="341"/>
      <c r="S290" s="343">
        <v>341345</v>
      </c>
      <c r="T290" s="343">
        <v>341345</v>
      </c>
      <c r="U290" s="341">
        <v>0</v>
      </c>
      <c r="V290" s="341"/>
    </row>
    <row r="291" spans="1:22" ht="31.5">
      <c r="A291" s="511"/>
      <c r="B291" s="508" t="s">
        <v>393</v>
      </c>
      <c r="C291" s="502"/>
      <c r="D291" s="502"/>
      <c r="E291" s="341"/>
      <c r="F291" s="503"/>
      <c r="G291" s="343"/>
      <c r="H291" s="343"/>
      <c r="I291" s="258"/>
      <c r="J291" s="341"/>
      <c r="K291" s="341"/>
      <c r="L291" s="341"/>
      <c r="M291" s="341"/>
      <c r="N291" s="341"/>
      <c r="O291" s="341"/>
      <c r="P291" s="341"/>
      <c r="Q291" s="341"/>
      <c r="R291" s="341"/>
      <c r="S291" s="343"/>
      <c r="T291" s="343"/>
      <c r="U291" s="341"/>
      <c r="V291" s="341"/>
    </row>
    <row r="292" spans="1:22" ht="173.25">
      <c r="A292" s="500">
        <v>1</v>
      </c>
      <c r="B292" s="478" t="s">
        <v>494</v>
      </c>
      <c r="C292" s="502"/>
      <c r="D292" s="502"/>
      <c r="E292" s="341"/>
      <c r="F292" s="512" t="s">
        <v>754</v>
      </c>
      <c r="G292" s="343">
        <v>271960</v>
      </c>
      <c r="H292" s="343">
        <v>249290</v>
      </c>
      <c r="I292" s="258"/>
      <c r="J292" s="341"/>
      <c r="K292" s="341"/>
      <c r="L292" s="341"/>
      <c r="M292" s="341"/>
      <c r="N292" s="341"/>
      <c r="O292" s="341"/>
      <c r="P292" s="341"/>
      <c r="Q292" s="341"/>
      <c r="R292" s="341"/>
      <c r="S292" s="343">
        <v>88456</v>
      </c>
      <c r="T292" s="343">
        <v>88456</v>
      </c>
      <c r="U292" s="341"/>
      <c r="V292" s="341"/>
    </row>
    <row r="293" spans="1:22" ht="141.75">
      <c r="A293" s="500">
        <v>2</v>
      </c>
      <c r="B293" s="478" t="s">
        <v>755</v>
      </c>
      <c r="C293" s="502"/>
      <c r="D293" s="502"/>
      <c r="E293" s="341"/>
      <c r="F293" s="503" t="s">
        <v>756</v>
      </c>
      <c r="G293" s="343">
        <v>423122</v>
      </c>
      <c r="H293" s="343">
        <v>340144</v>
      </c>
      <c r="I293" s="258"/>
      <c r="J293" s="341"/>
      <c r="K293" s="341"/>
      <c r="L293" s="341"/>
      <c r="M293" s="341"/>
      <c r="N293" s="341"/>
      <c r="O293" s="341"/>
      <c r="P293" s="341"/>
      <c r="Q293" s="341"/>
      <c r="R293" s="341"/>
      <c r="S293" s="343">
        <v>82889</v>
      </c>
      <c r="T293" s="343">
        <v>82889</v>
      </c>
      <c r="U293" s="341"/>
      <c r="V293" s="341"/>
    </row>
    <row r="294" spans="1:22">
      <c r="A294" s="500"/>
      <c r="B294" s="501" t="s">
        <v>746</v>
      </c>
      <c r="C294" s="502"/>
      <c r="D294" s="502"/>
      <c r="E294" s="341"/>
      <c r="F294" s="512"/>
      <c r="G294" s="343"/>
      <c r="H294" s="343"/>
      <c r="I294" s="258"/>
      <c r="J294" s="341"/>
      <c r="K294" s="341"/>
      <c r="L294" s="341"/>
      <c r="M294" s="341"/>
      <c r="N294" s="341"/>
      <c r="O294" s="341"/>
      <c r="P294" s="341"/>
      <c r="Q294" s="341"/>
      <c r="R294" s="341"/>
      <c r="S294" s="343"/>
      <c r="T294" s="343"/>
      <c r="U294" s="341"/>
      <c r="V294" s="341"/>
    </row>
    <row r="295" spans="1:22" ht="63">
      <c r="A295" s="500">
        <v>3</v>
      </c>
      <c r="B295" s="478" t="s">
        <v>757</v>
      </c>
      <c r="C295" s="502"/>
      <c r="D295" s="502"/>
      <c r="E295" s="341"/>
      <c r="F295" s="503" t="s">
        <v>758</v>
      </c>
      <c r="G295" s="343">
        <v>417480</v>
      </c>
      <c r="H295" s="343">
        <v>395544</v>
      </c>
      <c r="I295" s="258"/>
      <c r="J295" s="341"/>
      <c r="K295" s="341"/>
      <c r="L295" s="341"/>
      <c r="M295" s="341"/>
      <c r="N295" s="341"/>
      <c r="O295" s="341"/>
      <c r="P295" s="341"/>
      <c r="Q295" s="341"/>
      <c r="R295" s="341"/>
      <c r="S295" s="343">
        <v>170000</v>
      </c>
      <c r="T295" s="343">
        <v>170000</v>
      </c>
      <c r="U295" s="341"/>
      <c r="V295" s="341"/>
    </row>
    <row r="296" spans="1:22">
      <c r="A296" s="497">
        <v>-3</v>
      </c>
      <c r="B296" s="501" t="s">
        <v>663</v>
      </c>
      <c r="C296" s="509"/>
      <c r="D296" s="509"/>
      <c r="E296" s="341"/>
      <c r="F296" s="510"/>
      <c r="G296" s="343">
        <v>234408</v>
      </c>
      <c r="H296" s="343">
        <v>180908</v>
      </c>
      <c r="I296" s="258">
        <v>0</v>
      </c>
      <c r="J296" s="341"/>
      <c r="K296" s="341"/>
      <c r="L296" s="341"/>
      <c r="M296" s="341"/>
      <c r="N296" s="341"/>
      <c r="O296" s="341"/>
      <c r="P296" s="341"/>
      <c r="Q296" s="341"/>
      <c r="R296" s="341"/>
      <c r="S296" s="343">
        <v>30000</v>
      </c>
      <c r="T296" s="343">
        <v>30000</v>
      </c>
      <c r="U296" s="341">
        <v>0</v>
      </c>
      <c r="V296" s="341"/>
    </row>
    <row r="297" spans="1:22">
      <c r="A297" s="497"/>
      <c r="B297" s="501" t="s">
        <v>746</v>
      </c>
      <c r="C297" s="502"/>
      <c r="D297" s="502"/>
      <c r="E297" s="341"/>
      <c r="F297" s="503"/>
      <c r="G297" s="343"/>
      <c r="H297" s="343"/>
      <c r="I297" s="258"/>
      <c r="J297" s="341"/>
      <c r="K297" s="341"/>
      <c r="L297" s="341"/>
      <c r="M297" s="341"/>
      <c r="N297" s="341"/>
      <c r="O297" s="341"/>
      <c r="P297" s="341"/>
      <c r="Q297" s="341"/>
      <c r="R297" s="341"/>
      <c r="S297" s="343"/>
      <c r="T297" s="343"/>
      <c r="U297" s="341"/>
      <c r="V297" s="341"/>
    </row>
    <row r="298" spans="1:22" ht="110.25">
      <c r="A298" s="500">
        <v>1</v>
      </c>
      <c r="B298" s="513" t="s">
        <v>759</v>
      </c>
      <c r="C298" s="502" t="s">
        <v>616</v>
      </c>
      <c r="D298" s="502"/>
      <c r="E298" s="341"/>
      <c r="F298" s="513" t="s">
        <v>760</v>
      </c>
      <c r="G298" s="343">
        <v>234408</v>
      </c>
      <c r="H298" s="343">
        <v>180908</v>
      </c>
      <c r="I298" s="258">
        <v>0</v>
      </c>
      <c r="J298" s="341"/>
      <c r="K298" s="341"/>
      <c r="L298" s="341"/>
      <c r="M298" s="341"/>
      <c r="N298" s="341"/>
      <c r="O298" s="341"/>
      <c r="P298" s="341"/>
      <c r="Q298" s="341"/>
      <c r="R298" s="341"/>
      <c r="S298" s="343">
        <v>30000</v>
      </c>
      <c r="T298" s="343">
        <v>30000</v>
      </c>
      <c r="U298" s="341"/>
      <c r="V298" s="341"/>
    </row>
    <row r="299" spans="1:22">
      <c r="A299" s="497">
        <v>-4</v>
      </c>
      <c r="B299" s="514" t="s">
        <v>761</v>
      </c>
      <c r="C299" s="509"/>
      <c r="D299" s="509"/>
      <c r="E299" s="341"/>
      <c r="F299" s="515"/>
      <c r="G299" s="343">
        <v>678518</v>
      </c>
      <c r="H299" s="343">
        <v>497083</v>
      </c>
      <c r="I299" s="258">
        <v>127004.49999999999</v>
      </c>
      <c r="J299" s="341"/>
      <c r="K299" s="341"/>
      <c r="L299" s="341"/>
      <c r="M299" s="341"/>
      <c r="N299" s="341"/>
      <c r="O299" s="341"/>
      <c r="P299" s="341"/>
      <c r="Q299" s="341"/>
      <c r="R299" s="341"/>
      <c r="S299" s="343">
        <v>47500</v>
      </c>
      <c r="T299" s="343">
        <v>39000</v>
      </c>
      <c r="U299" s="341">
        <v>8500</v>
      </c>
      <c r="V299" s="341"/>
    </row>
    <row r="300" spans="1:22">
      <c r="A300" s="500"/>
      <c r="B300" s="501" t="s">
        <v>746</v>
      </c>
      <c r="C300" s="502"/>
      <c r="D300" s="502"/>
      <c r="E300" s="341"/>
      <c r="F300" s="513"/>
      <c r="G300" s="343"/>
      <c r="H300" s="343"/>
      <c r="I300" s="258"/>
      <c r="J300" s="341"/>
      <c r="K300" s="341"/>
      <c r="L300" s="341"/>
      <c r="M300" s="341"/>
      <c r="N300" s="341"/>
      <c r="O300" s="341"/>
      <c r="P300" s="341"/>
      <c r="Q300" s="341"/>
      <c r="R300" s="341"/>
      <c r="S300" s="343"/>
      <c r="T300" s="343"/>
      <c r="U300" s="341"/>
      <c r="V300" s="341"/>
    </row>
    <row r="301" spans="1:22" ht="141.75">
      <c r="A301" s="500">
        <v>2</v>
      </c>
      <c r="B301" s="478" t="s">
        <v>500</v>
      </c>
      <c r="C301" s="502" t="s">
        <v>365</v>
      </c>
      <c r="D301" s="502"/>
      <c r="E301" s="341"/>
      <c r="F301" s="503" t="s">
        <v>762</v>
      </c>
      <c r="G301" s="343">
        <v>678518</v>
      </c>
      <c r="H301" s="343">
        <v>497083</v>
      </c>
      <c r="I301" s="258">
        <v>127004.49999999999</v>
      </c>
      <c r="J301" s="341"/>
      <c r="K301" s="341"/>
      <c r="L301" s="341"/>
      <c r="M301" s="341"/>
      <c r="N301" s="341"/>
      <c r="O301" s="341"/>
      <c r="P301" s="341"/>
      <c r="Q301" s="341"/>
      <c r="R301" s="341"/>
      <c r="S301" s="343">
        <v>47500</v>
      </c>
      <c r="T301" s="343">
        <v>39000</v>
      </c>
      <c r="U301" s="341">
        <v>8500</v>
      </c>
      <c r="V301" s="341"/>
    </row>
    <row r="302" spans="1:22">
      <c r="A302" s="497">
        <v>-5</v>
      </c>
      <c r="B302" s="514" t="s">
        <v>656</v>
      </c>
      <c r="C302" s="509"/>
      <c r="D302" s="509"/>
      <c r="E302" s="341"/>
      <c r="F302" s="510"/>
      <c r="G302" s="343">
        <v>686425</v>
      </c>
      <c r="H302" s="343">
        <v>628569</v>
      </c>
      <c r="I302" s="258">
        <v>40499</v>
      </c>
      <c r="J302" s="341"/>
      <c r="K302" s="341"/>
      <c r="L302" s="341"/>
      <c r="M302" s="341"/>
      <c r="N302" s="341"/>
      <c r="O302" s="341"/>
      <c r="P302" s="341"/>
      <c r="Q302" s="341"/>
      <c r="R302" s="341"/>
      <c r="S302" s="343">
        <v>262020</v>
      </c>
      <c r="T302" s="343">
        <v>250000</v>
      </c>
      <c r="U302" s="341">
        <v>12020</v>
      </c>
      <c r="V302" s="341"/>
    </row>
    <row r="303" spans="1:22">
      <c r="A303" s="500"/>
      <c r="B303" s="501" t="s">
        <v>746</v>
      </c>
      <c r="C303" s="502"/>
      <c r="D303" s="502"/>
      <c r="E303" s="341"/>
      <c r="F303" s="503"/>
      <c r="G303" s="343"/>
      <c r="H303" s="343"/>
      <c r="I303" s="258"/>
      <c r="J303" s="341"/>
      <c r="K303" s="341"/>
      <c r="L303" s="341"/>
      <c r="M303" s="341"/>
      <c r="N303" s="341"/>
      <c r="O303" s="341"/>
      <c r="P303" s="341"/>
      <c r="Q303" s="341"/>
      <c r="R303" s="341"/>
      <c r="S303" s="343"/>
      <c r="T303" s="343"/>
      <c r="U303" s="341"/>
      <c r="V303" s="341"/>
    </row>
    <row r="304" spans="1:22" ht="110.25">
      <c r="A304" s="500">
        <v>1</v>
      </c>
      <c r="B304" s="478" t="s">
        <v>763</v>
      </c>
      <c r="C304" s="502" t="s">
        <v>764</v>
      </c>
      <c r="D304" s="502"/>
      <c r="E304" s="341"/>
      <c r="F304" s="503" t="s">
        <v>765</v>
      </c>
      <c r="G304" s="343">
        <v>686425</v>
      </c>
      <c r="H304" s="343">
        <v>628569</v>
      </c>
      <c r="I304" s="258">
        <v>40499</v>
      </c>
      <c r="J304" s="341"/>
      <c r="K304" s="341"/>
      <c r="L304" s="341"/>
      <c r="M304" s="341"/>
      <c r="N304" s="341"/>
      <c r="O304" s="341"/>
      <c r="P304" s="341"/>
      <c r="Q304" s="341"/>
      <c r="R304" s="341"/>
      <c r="S304" s="343">
        <v>262020</v>
      </c>
      <c r="T304" s="343">
        <v>250000</v>
      </c>
      <c r="U304" s="341">
        <v>12020</v>
      </c>
      <c r="V304" s="341"/>
    </row>
    <row r="305" spans="1:22" ht="31.5">
      <c r="A305" s="504" t="s">
        <v>14</v>
      </c>
      <c r="B305" s="516" t="s">
        <v>766</v>
      </c>
      <c r="C305" s="506"/>
      <c r="D305" s="506"/>
      <c r="E305" s="341"/>
      <c r="F305" s="507"/>
      <c r="G305" s="343">
        <v>410659</v>
      </c>
      <c r="H305" s="343">
        <v>293546</v>
      </c>
      <c r="I305" s="258">
        <v>46475</v>
      </c>
      <c r="J305" s="341"/>
      <c r="K305" s="341"/>
      <c r="L305" s="341"/>
      <c r="M305" s="341"/>
      <c r="N305" s="341"/>
      <c r="O305" s="341"/>
      <c r="P305" s="341"/>
      <c r="Q305" s="341"/>
      <c r="R305" s="341"/>
      <c r="S305" s="343">
        <v>0</v>
      </c>
      <c r="T305" s="343">
        <v>18000</v>
      </c>
      <c r="U305" s="341">
        <v>0</v>
      </c>
      <c r="V305" s="341"/>
    </row>
    <row r="306" spans="1:22">
      <c r="A306" s="511"/>
      <c r="B306" s="501" t="s">
        <v>746</v>
      </c>
      <c r="C306" s="509"/>
      <c r="D306" s="509"/>
      <c r="E306" s="341"/>
      <c r="F306" s="452"/>
      <c r="G306" s="343"/>
      <c r="H306" s="343"/>
      <c r="I306" s="258"/>
      <c r="J306" s="341"/>
      <c r="K306" s="341"/>
      <c r="L306" s="341"/>
      <c r="M306" s="341"/>
      <c r="N306" s="341"/>
      <c r="O306" s="341"/>
      <c r="P306" s="341"/>
      <c r="Q306" s="341"/>
      <c r="R306" s="341"/>
      <c r="S306" s="343"/>
      <c r="T306" s="343"/>
      <c r="U306" s="341"/>
      <c r="V306" s="341"/>
    </row>
    <row r="307" spans="1:22" ht="63">
      <c r="A307" s="517">
        <v>1</v>
      </c>
      <c r="B307" s="518" t="s">
        <v>484</v>
      </c>
      <c r="C307" s="519"/>
      <c r="D307" s="519"/>
      <c r="E307" s="404"/>
      <c r="F307" s="520" t="s">
        <v>767</v>
      </c>
      <c r="G307" s="405">
        <v>410659</v>
      </c>
      <c r="H307" s="405">
        <v>293546</v>
      </c>
      <c r="I307" s="261">
        <v>46475</v>
      </c>
      <c r="J307" s="404"/>
      <c r="K307" s="404"/>
      <c r="L307" s="404"/>
      <c r="M307" s="404"/>
      <c r="N307" s="404"/>
      <c r="O307" s="404"/>
      <c r="P307" s="404"/>
      <c r="Q307" s="404"/>
      <c r="R307" s="404"/>
      <c r="S307" s="405"/>
      <c r="T307" s="405">
        <v>18000</v>
      </c>
      <c r="U307" s="404"/>
      <c r="V307" s="404"/>
    </row>
    <row r="308" spans="1:22" s="310" customFormat="1" ht="24.95" customHeight="1">
      <c r="A308" s="305"/>
      <c r="B308" s="306" t="s">
        <v>304</v>
      </c>
      <c r="C308" s="307"/>
      <c r="D308" s="307"/>
      <c r="E308" s="307"/>
      <c r="F308" s="307"/>
      <c r="G308" s="307"/>
      <c r="H308" s="307"/>
      <c r="I308" s="307"/>
      <c r="J308" s="307"/>
      <c r="K308" s="307"/>
      <c r="L308" s="307"/>
      <c r="M308" s="307"/>
      <c r="N308" s="307"/>
      <c r="O308" s="307"/>
      <c r="P308" s="307"/>
      <c r="Q308" s="307"/>
      <c r="R308" s="307"/>
      <c r="S308" s="307"/>
      <c r="T308" s="307"/>
      <c r="U308" s="307"/>
      <c r="V308" s="307"/>
    </row>
    <row r="309" spans="1:22" s="316" customFormat="1" ht="24.95" customHeight="1">
      <c r="A309" s="521" t="s">
        <v>3</v>
      </c>
      <c r="B309" s="522" t="s">
        <v>768</v>
      </c>
      <c r="C309" s="313"/>
      <c r="D309" s="313"/>
      <c r="E309" s="313"/>
      <c r="F309" s="313"/>
      <c r="G309" s="315"/>
      <c r="H309" s="315"/>
      <c r="I309" s="315"/>
      <c r="J309" s="315"/>
      <c r="K309" s="315"/>
      <c r="L309" s="315"/>
      <c r="M309" s="315"/>
      <c r="N309" s="315"/>
      <c r="O309" s="315"/>
      <c r="P309" s="315"/>
      <c r="Q309" s="315"/>
      <c r="R309" s="315"/>
      <c r="S309" s="315"/>
      <c r="T309" s="315"/>
      <c r="U309" s="315"/>
      <c r="V309" s="315"/>
    </row>
    <row r="310" spans="1:22" s="316" customFormat="1" ht="24.95" customHeight="1">
      <c r="A310" s="521" t="s">
        <v>6</v>
      </c>
      <c r="B310" s="523" t="s">
        <v>769</v>
      </c>
      <c r="C310" s="313"/>
      <c r="D310" s="313"/>
      <c r="E310" s="313"/>
      <c r="F310" s="313"/>
      <c r="G310" s="315"/>
      <c r="H310" s="315"/>
      <c r="I310" s="315"/>
      <c r="J310" s="315"/>
      <c r="K310" s="315"/>
      <c r="L310" s="315"/>
      <c r="M310" s="315"/>
      <c r="N310" s="315"/>
      <c r="O310" s="315"/>
      <c r="P310" s="315"/>
      <c r="Q310" s="315"/>
      <c r="R310" s="315"/>
      <c r="S310" s="315"/>
      <c r="T310" s="315"/>
      <c r="U310" s="315"/>
      <c r="V310" s="315"/>
    </row>
    <row r="311" spans="1:22" s="310" customFormat="1" ht="24.95" customHeight="1">
      <c r="A311" s="524">
        <v>1</v>
      </c>
      <c r="B311" s="373" t="s">
        <v>610</v>
      </c>
      <c r="C311" s="323"/>
      <c r="D311" s="323"/>
      <c r="E311" s="323"/>
      <c r="F311" s="323"/>
      <c r="G311" s="323"/>
      <c r="H311" s="323"/>
      <c r="I311" s="323"/>
      <c r="J311" s="323"/>
      <c r="K311" s="323"/>
      <c r="L311" s="323"/>
      <c r="M311" s="323"/>
      <c r="N311" s="323"/>
      <c r="O311" s="323"/>
      <c r="P311" s="323"/>
      <c r="Q311" s="323"/>
      <c r="R311" s="323"/>
      <c r="S311" s="323"/>
      <c r="T311" s="323"/>
      <c r="U311" s="323"/>
      <c r="V311" s="323"/>
    </row>
    <row r="312" spans="1:22" s="310" customFormat="1" ht="24.95" customHeight="1">
      <c r="A312" s="525" t="s">
        <v>41</v>
      </c>
      <c r="B312" s="376" t="s">
        <v>770</v>
      </c>
      <c r="C312" s="323"/>
      <c r="D312" s="323"/>
      <c r="E312" s="323"/>
      <c r="F312" s="323"/>
      <c r="G312" s="323"/>
      <c r="H312" s="323"/>
      <c r="I312" s="323"/>
      <c r="J312" s="323"/>
      <c r="K312" s="323"/>
      <c r="L312" s="323"/>
      <c r="M312" s="323"/>
      <c r="N312" s="323"/>
      <c r="O312" s="323"/>
      <c r="P312" s="323"/>
      <c r="Q312" s="323"/>
      <c r="R312" s="323"/>
      <c r="S312" s="323"/>
      <c r="T312" s="323"/>
      <c r="U312" s="323"/>
      <c r="V312" s="323"/>
    </row>
    <row r="313" spans="1:22" s="310" customFormat="1" ht="24.95" customHeight="1">
      <c r="A313" s="525" t="s">
        <v>41</v>
      </c>
      <c r="B313" s="399" t="s">
        <v>771</v>
      </c>
      <c r="C313" s="323"/>
      <c r="D313" s="323"/>
      <c r="E313" s="323"/>
      <c r="F313" s="323"/>
      <c r="G313" s="323"/>
      <c r="H313" s="323"/>
      <c r="I313" s="323"/>
      <c r="J313" s="323"/>
      <c r="K313" s="323"/>
      <c r="L313" s="323"/>
      <c r="M313" s="323"/>
      <c r="N313" s="323"/>
      <c r="O313" s="323"/>
      <c r="P313" s="323"/>
      <c r="Q313" s="323"/>
      <c r="R313" s="323"/>
      <c r="S313" s="323"/>
      <c r="T313" s="323"/>
      <c r="U313" s="323"/>
      <c r="V313" s="323"/>
    </row>
    <row r="314" spans="1:22" s="310" customFormat="1" ht="24.95" customHeight="1">
      <c r="A314" s="524">
        <v>2</v>
      </c>
      <c r="B314" s="373" t="s">
        <v>772</v>
      </c>
      <c r="C314" s="323"/>
      <c r="D314" s="323"/>
      <c r="E314" s="323"/>
      <c r="F314" s="323"/>
      <c r="G314" s="323"/>
      <c r="H314" s="323"/>
      <c r="I314" s="323"/>
      <c r="J314" s="323"/>
      <c r="K314" s="323"/>
      <c r="L314" s="323"/>
      <c r="M314" s="323"/>
      <c r="N314" s="323"/>
      <c r="O314" s="323"/>
      <c r="P314" s="323"/>
      <c r="Q314" s="323"/>
      <c r="R314" s="323"/>
      <c r="S314" s="323"/>
      <c r="T314" s="323"/>
      <c r="U314" s="323"/>
      <c r="V314" s="323"/>
    </row>
    <row r="315" spans="1:22" s="316" customFormat="1" ht="24.95" customHeight="1">
      <c r="A315" s="521" t="s">
        <v>773</v>
      </c>
      <c r="B315" s="526" t="s">
        <v>774</v>
      </c>
      <c r="C315" s="313"/>
      <c r="D315" s="313"/>
      <c r="E315" s="313"/>
      <c r="F315" s="313"/>
      <c r="G315" s="315"/>
      <c r="H315" s="315"/>
      <c r="I315" s="315"/>
      <c r="J315" s="315"/>
      <c r="K315" s="315"/>
      <c r="L315" s="315"/>
      <c r="M315" s="315"/>
      <c r="N315" s="315"/>
      <c r="O315" s="315"/>
      <c r="P315" s="315"/>
      <c r="Q315" s="315"/>
      <c r="R315" s="315"/>
      <c r="S315" s="315"/>
      <c r="T315" s="315"/>
      <c r="U315" s="315"/>
      <c r="V315" s="315"/>
    </row>
    <row r="316" spans="1:22" s="310" customFormat="1" ht="24.95" customHeight="1">
      <c r="A316" s="525" t="s">
        <v>41</v>
      </c>
      <c r="B316" s="376" t="s">
        <v>775</v>
      </c>
      <c r="C316" s="323"/>
      <c r="D316" s="323"/>
      <c r="E316" s="323"/>
      <c r="F316" s="323"/>
      <c r="G316" s="323"/>
      <c r="H316" s="323"/>
      <c r="I316" s="323"/>
      <c r="J316" s="323"/>
      <c r="K316" s="323"/>
      <c r="L316" s="323"/>
      <c r="M316" s="323"/>
      <c r="N316" s="323"/>
      <c r="O316" s="323"/>
      <c r="P316" s="323"/>
      <c r="Q316" s="323"/>
      <c r="R316" s="323"/>
      <c r="S316" s="323"/>
      <c r="T316" s="323"/>
      <c r="U316" s="323"/>
      <c r="V316" s="323"/>
    </row>
    <row r="317" spans="1:22" s="316" customFormat="1" ht="24.95" customHeight="1">
      <c r="A317" s="525" t="s">
        <v>41</v>
      </c>
      <c r="B317" s="399" t="s">
        <v>771</v>
      </c>
      <c r="C317" s="313"/>
      <c r="D317" s="313"/>
      <c r="E317" s="313"/>
      <c r="F317" s="313"/>
      <c r="G317" s="315"/>
      <c r="H317" s="315"/>
      <c r="I317" s="315"/>
      <c r="J317" s="315"/>
      <c r="K317" s="315"/>
      <c r="L317" s="315"/>
      <c r="M317" s="315"/>
      <c r="N317" s="315"/>
      <c r="O317" s="315"/>
      <c r="P317" s="315"/>
      <c r="Q317" s="315"/>
      <c r="R317" s="315"/>
      <c r="S317" s="315"/>
      <c r="T317" s="315"/>
      <c r="U317" s="315"/>
      <c r="V317" s="315"/>
    </row>
    <row r="318" spans="1:22" s="316" customFormat="1" ht="24.95" customHeight="1">
      <c r="A318" s="521" t="s">
        <v>628</v>
      </c>
      <c r="B318" s="526" t="s">
        <v>776</v>
      </c>
      <c r="C318" s="313"/>
      <c r="D318" s="313"/>
      <c r="E318" s="313"/>
      <c r="F318" s="313"/>
      <c r="G318" s="315"/>
      <c r="H318" s="315"/>
      <c r="I318" s="315"/>
      <c r="J318" s="315"/>
      <c r="K318" s="315"/>
      <c r="L318" s="315"/>
      <c r="M318" s="315"/>
      <c r="N318" s="315"/>
      <c r="O318" s="315"/>
      <c r="P318" s="315"/>
      <c r="Q318" s="315"/>
      <c r="R318" s="315"/>
      <c r="S318" s="315"/>
      <c r="T318" s="315"/>
      <c r="U318" s="315"/>
      <c r="V318" s="315"/>
    </row>
    <row r="319" spans="1:22" s="310" customFormat="1" ht="24.95" customHeight="1">
      <c r="A319" s="525" t="s">
        <v>41</v>
      </c>
      <c r="B319" s="376" t="s">
        <v>777</v>
      </c>
      <c r="C319" s="323"/>
      <c r="D319" s="323"/>
      <c r="E319" s="323"/>
      <c r="F319" s="323"/>
      <c r="G319" s="323"/>
      <c r="H319" s="323"/>
      <c r="I319" s="323"/>
      <c r="J319" s="323"/>
      <c r="K319" s="323"/>
      <c r="L319" s="323"/>
      <c r="M319" s="323"/>
      <c r="N319" s="323"/>
      <c r="O319" s="323"/>
      <c r="P319" s="323"/>
      <c r="Q319" s="323"/>
      <c r="R319" s="323"/>
      <c r="S319" s="323"/>
      <c r="T319" s="323"/>
      <c r="U319" s="323"/>
      <c r="V319" s="323"/>
    </row>
    <row r="320" spans="1:22" s="316" customFormat="1" ht="24.95" customHeight="1">
      <c r="A320" s="525" t="s">
        <v>41</v>
      </c>
      <c r="B320" s="399" t="s">
        <v>771</v>
      </c>
      <c r="C320" s="313"/>
      <c r="D320" s="313"/>
      <c r="E320" s="313"/>
      <c r="F320" s="313"/>
      <c r="G320" s="315"/>
      <c r="H320" s="315"/>
      <c r="I320" s="315"/>
      <c r="J320" s="315"/>
      <c r="K320" s="315"/>
      <c r="L320" s="315"/>
      <c r="M320" s="315"/>
      <c r="N320" s="315"/>
      <c r="O320" s="315"/>
      <c r="P320" s="315"/>
      <c r="Q320" s="315"/>
      <c r="R320" s="315"/>
      <c r="S320" s="315"/>
      <c r="T320" s="315"/>
      <c r="U320" s="315"/>
      <c r="V320" s="315"/>
    </row>
    <row r="321" spans="1:22" s="316" customFormat="1" ht="24.95" customHeight="1">
      <c r="A321" s="521" t="s">
        <v>10</v>
      </c>
      <c r="B321" s="523" t="s">
        <v>769</v>
      </c>
      <c r="C321" s="313"/>
      <c r="D321" s="313"/>
      <c r="E321" s="313"/>
      <c r="F321" s="313"/>
      <c r="G321" s="315"/>
      <c r="H321" s="315"/>
      <c r="I321" s="315"/>
      <c r="J321" s="315"/>
      <c r="K321" s="315"/>
      <c r="L321" s="315"/>
      <c r="M321" s="315"/>
      <c r="N321" s="315"/>
      <c r="O321" s="315"/>
      <c r="P321" s="315"/>
      <c r="Q321" s="315"/>
      <c r="R321" s="315"/>
      <c r="S321" s="315"/>
      <c r="T321" s="315"/>
      <c r="U321" s="315"/>
      <c r="V321" s="315"/>
    </row>
    <row r="322" spans="1:22" s="316" customFormat="1" ht="24.95" customHeight="1">
      <c r="A322" s="521"/>
      <c r="B322" s="376" t="s">
        <v>778</v>
      </c>
      <c r="C322" s="313"/>
      <c r="D322" s="313"/>
      <c r="E322" s="313"/>
      <c r="F322" s="313"/>
      <c r="G322" s="315"/>
      <c r="H322" s="315"/>
      <c r="I322" s="315"/>
      <c r="J322" s="315"/>
      <c r="K322" s="315"/>
      <c r="L322" s="315"/>
      <c r="M322" s="315"/>
      <c r="N322" s="315"/>
      <c r="O322" s="315"/>
      <c r="P322" s="315"/>
      <c r="Q322" s="315"/>
      <c r="R322" s="315"/>
      <c r="S322" s="315"/>
      <c r="T322" s="315"/>
      <c r="U322" s="315"/>
      <c r="V322" s="315"/>
    </row>
    <row r="323" spans="1:22" s="316" customFormat="1" ht="24.95" customHeight="1">
      <c r="A323" s="521" t="s">
        <v>4</v>
      </c>
      <c r="B323" s="522" t="s">
        <v>768</v>
      </c>
      <c r="C323" s="313"/>
      <c r="D323" s="313"/>
      <c r="E323" s="313"/>
      <c r="F323" s="313"/>
      <c r="G323" s="315"/>
      <c r="H323" s="315"/>
      <c r="I323" s="315"/>
      <c r="J323" s="315"/>
      <c r="K323" s="315"/>
      <c r="L323" s="315"/>
      <c r="M323" s="315"/>
      <c r="N323" s="315"/>
      <c r="O323" s="315"/>
      <c r="P323" s="315"/>
      <c r="Q323" s="315"/>
      <c r="R323" s="315"/>
      <c r="S323" s="315"/>
      <c r="T323" s="315"/>
      <c r="U323" s="315"/>
      <c r="V323" s="315"/>
    </row>
    <row r="324" spans="1:22" s="316" customFormat="1" ht="24.95" customHeight="1">
      <c r="A324" s="521"/>
      <c r="B324" s="527" t="s">
        <v>779</v>
      </c>
      <c r="C324" s="313"/>
      <c r="D324" s="313"/>
      <c r="E324" s="313"/>
      <c r="F324" s="313"/>
      <c r="G324" s="315"/>
      <c r="H324" s="315"/>
      <c r="I324" s="315"/>
      <c r="J324" s="315"/>
      <c r="K324" s="315"/>
      <c r="L324" s="315"/>
      <c r="M324" s="315"/>
      <c r="N324" s="315"/>
      <c r="O324" s="315"/>
      <c r="P324" s="315"/>
      <c r="Q324" s="315"/>
      <c r="R324" s="315"/>
      <c r="S324" s="315"/>
      <c r="T324" s="315"/>
      <c r="U324" s="315"/>
      <c r="V324" s="315"/>
    </row>
    <row r="325" spans="1:22" s="316" customFormat="1" ht="24.95" customHeight="1">
      <c r="A325" s="528" t="s">
        <v>41</v>
      </c>
      <c r="B325" s="529" t="s">
        <v>771</v>
      </c>
      <c r="C325" s="530"/>
      <c r="D325" s="530"/>
      <c r="E325" s="530"/>
      <c r="F325" s="530"/>
      <c r="G325" s="531"/>
      <c r="H325" s="531"/>
      <c r="I325" s="531"/>
      <c r="J325" s="531"/>
      <c r="K325" s="531"/>
      <c r="L325" s="531"/>
      <c r="M325" s="531"/>
      <c r="N325" s="531"/>
      <c r="O325" s="531"/>
      <c r="P325" s="531"/>
      <c r="Q325" s="531"/>
      <c r="R325" s="531"/>
      <c r="S325" s="531"/>
      <c r="T325" s="531"/>
      <c r="U325" s="531"/>
      <c r="V325" s="531"/>
    </row>
  </sheetData>
  <mergeCells count="20">
    <mergeCell ref="O6:O7"/>
    <mergeCell ref="P6:R6"/>
    <mergeCell ref="S6:S7"/>
    <mergeCell ref="T6:V6"/>
    <mergeCell ref="F5:F7"/>
    <mergeCell ref="G5:J5"/>
    <mergeCell ref="G6:G7"/>
    <mergeCell ref="H6:J6"/>
    <mergeCell ref="K6:K7"/>
    <mergeCell ref="L6:N6"/>
    <mergeCell ref="A2:V2"/>
    <mergeCell ref="A4:A7"/>
    <mergeCell ref="B4:B7"/>
    <mergeCell ref="C4:C7"/>
    <mergeCell ref="D4:D7"/>
    <mergeCell ref="E4:E7"/>
    <mergeCell ref="F4:J4"/>
    <mergeCell ref="K4:N5"/>
    <mergeCell ref="O4:R5"/>
    <mergeCell ref="S4:V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44"/>
  <sheetViews>
    <sheetView topLeftCell="A4" workbookViewId="0">
      <selection activeCell="E10" sqref="E10"/>
    </sheetView>
  </sheetViews>
  <sheetFormatPr defaultColWidth="12.85546875" defaultRowHeight="15.75"/>
  <cols>
    <col min="1" max="1" width="8.42578125" style="3" customWidth="1"/>
    <col min="2" max="2" width="88.140625" style="3" customWidth="1"/>
    <col min="3" max="3" width="26.85546875" style="3" customWidth="1"/>
    <col min="4" max="16384" width="12.85546875" style="3"/>
  </cols>
  <sheetData>
    <row r="1" spans="1:3" ht="21" customHeight="1">
      <c r="A1" s="28" t="s">
        <v>45</v>
      </c>
      <c r="B1" s="28"/>
      <c r="C1" s="27" t="s">
        <v>47</v>
      </c>
    </row>
    <row r="2" spans="1:3" ht="12.75" customHeight="1">
      <c r="A2" s="4"/>
      <c r="B2" s="4"/>
      <c r="C2" s="2"/>
    </row>
    <row r="3" spans="1:3" ht="21" customHeight="1">
      <c r="A3" s="1" t="s">
        <v>48</v>
      </c>
      <c r="B3" s="38"/>
      <c r="C3" s="39"/>
    </row>
    <row r="4" spans="1:3" ht="21" customHeight="1">
      <c r="A4" s="1" t="s">
        <v>49</v>
      </c>
      <c r="B4" s="38"/>
      <c r="C4" s="2"/>
    </row>
    <row r="5" spans="1:3" ht="21" customHeight="1">
      <c r="A5" s="37" t="s">
        <v>44</v>
      </c>
      <c r="B5" s="40"/>
      <c r="C5" s="37"/>
    </row>
    <row r="6" spans="1:3" ht="19.5" customHeight="1">
      <c r="A6" s="7"/>
      <c r="B6" s="7"/>
      <c r="C6" s="41" t="s">
        <v>0</v>
      </c>
    </row>
    <row r="7" spans="1:3" s="31" customFormat="1" ht="39.75" customHeight="1">
      <c r="A7" s="33" t="s">
        <v>1</v>
      </c>
      <c r="B7" s="34" t="s">
        <v>2</v>
      </c>
      <c r="C7" s="33" t="s">
        <v>42</v>
      </c>
    </row>
    <row r="8" spans="1:3" s="8" customFormat="1" ht="21.95" customHeight="1">
      <c r="A8" s="9" t="s">
        <v>3</v>
      </c>
      <c r="B8" s="42" t="s">
        <v>50</v>
      </c>
      <c r="C8" s="10"/>
    </row>
    <row r="9" spans="1:3" s="8" customFormat="1" ht="21.95" customHeight="1">
      <c r="A9" s="11" t="s">
        <v>6</v>
      </c>
      <c r="B9" s="43" t="s">
        <v>51</v>
      </c>
      <c r="C9" s="16">
        <v>6064674</v>
      </c>
    </row>
    <row r="10" spans="1:3" s="8" customFormat="1" ht="21.95" customHeight="1">
      <c r="A10" s="14">
        <v>1</v>
      </c>
      <c r="B10" s="29" t="s">
        <v>52</v>
      </c>
      <c r="C10" s="13">
        <v>3371750</v>
      </c>
    </row>
    <row r="11" spans="1:3" s="8" customFormat="1" ht="21.95" customHeight="1">
      <c r="A11" s="17">
        <f>A10+1</f>
        <v>2</v>
      </c>
      <c r="B11" s="29" t="s">
        <v>11</v>
      </c>
      <c r="C11" s="16">
        <v>2692924</v>
      </c>
    </row>
    <row r="12" spans="1:3" s="8" customFormat="1" ht="21.95" customHeight="1">
      <c r="A12" s="14" t="s">
        <v>41</v>
      </c>
      <c r="B12" s="29" t="s">
        <v>12</v>
      </c>
      <c r="C12" s="16">
        <v>1164423</v>
      </c>
    </row>
    <row r="13" spans="1:3" s="8" customFormat="1" ht="21.95" customHeight="1">
      <c r="A13" s="14" t="s">
        <v>41</v>
      </c>
      <c r="B13" s="29" t="s">
        <v>13</v>
      </c>
      <c r="C13" s="16">
        <v>1528501</v>
      </c>
    </row>
    <row r="14" spans="1:3" s="8" customFormat="1" ht="21.95" customHeight="1">
      <c r="A14" s="17">
        <f>A11+1</f>
        <v>3</v>
      </c>
      <c r="B14" s="29" t="s">
        <v>15</v>
      </c>
      <c r="C14" s="16"/>
    </row>
    <row r="15" spans="1:3" s="8" customFormat="1" ht="21.95" customHeight="1">
      <c r="A15" s="17">
        <f>A14+1</f>
        <v>4</v>
      </c>
      <c r="B15" s="29" t="s">
        <v>17</v>
      </c>
      <c r="C15" s="16"/>
    </row>
    <row r="16" spans="1:3" s="8" customFormat="1" ht="21.95" customHeight="1">
      <c r="A16" s="17">
        <f>A15+1</f>
        <v>5</v>
      </c>
      <c r="B16" s="29" t="s">
        <v>19</v>
      </c>
      <c r="C16" s="16"/>
    </row>
    <row r="17" spans="1:3" s="8" customFormat="1" ht="21.95" customHeight="1">
      <c r="A17" s="11" t="s">
        <v>10</v>
      </c>
      <c r="B17" s="43" t="s">
        <v>53</v>
      </c>
      <c r="C17" s="16">
        <v>6195423</v>
      </c>
    </row>
    <row r="18" spans="1:3" s="8" customFormat="1" ht="21.95" customHeight="1">
      <c r="A18" s="14">
        <v>1</v>
      </c>
      <c r="B18" s="44" t="s">
        <v>54</v>
      </c>
      <c r="C18" s="16">
        <v>6195423</v>
      </c>
    </row>
    <row r="19" spans="1:3" s="8" customFormat="1" ht="21.95" customHeight="1">
      <c r="A19" s="17">
        <v>2</v>
      </c>
      <c r="B19" s="29" t="s">
        <v>55</v>
      </c>
      <c r="C19" s="16"/>
    </row>
    <row r="20" spans="1:3" s="8" customFormat="1" ht="21.95" customHeight="1">
      <c r="A20" s="14" t="s">
        <v>41</v>
      </c>
      <c r="B20" s="29" t="s">
        <v>56</v>
      </c>
      <c r="C20" s="16"/>
    </row>
    <row r="21" spans="1:3" s="8" customFormat="1" ht="21.95" customHeight="1">
      <c r="A21" s="14" t="s">
        <v>41</v>
      </c>
      <c r="B21" s="29" t="s">
        <v>57</v>
      </c>
      <c r="C21" s="16"/>
    </row>
    <row r="22" spans="1:3" s="8" customFormat="1" ht="21.95" customHeight="1">
      <c r="A22" s="17">
        <v>3</v>
      </c>
      <c r="B22" s="29" t="s">
        <v>58</v>
      </c>
      <c r="C22" s="16"/>
    </row>
    <row r="23" spans="1:3" s="46" customFormat="1" ht="21.95" customHeight="1">
      <c r="A23" s="11" t="s">
        <v>14</v>
      </c>
      <c r="B23" s="30" t="s">
        <v>59</v>
      </c>
      <c r="C23" s="45"/>
    </row>
    <row r="24" spans="1:3" s="8" customFormat="1" ht="38.25" customHeight="1">
      <c r="A24" s="47" t="s">
        <v>4</v>
      </c>
      <c r="B24" s="48" t="s">
        <v>60</v>
      </c>
      <c r="C24" s="13"/>
    </row>
    <row r="25" spans="1:3" s="8" customFormat="1" ht="21.95" customHeight="1">
      <c r="A25" s="11" t="s">
        <v>6</v>
      </c>
      <c r="B25" s="43" t="s">
        <v>51</v>
      </c>
      <c r="C25" s="13">
        <v>6606679</v>
      </c>
    </row>
    <row r="26" spans="1:3" s="8" customFormat="1" ht="21.95" customHeight="1">
      <c r="A26" s="14">
        <v>1</v>
      </c>
      <c r="B26" s="29" t="s">
        <v>61</v>
      </c>
      <c r="C26" s="16">
        <v>1448250</v>
      </c>
    </row>
    <row r="27" spans="1:3" s="8" customFormat="1" ht="21.95" customHeight="1">
      <c r="A27" s="17">
        <f>A26+1</f>
        <v>2</v>
      </c>
      <c r="B27" s="29" t="s">
        <v>62</v>
      </c>
      <c r="C27" s="16">
        <v>5158429</v>
      </c>
    </row>
    <row r="28" spans="1:3" s="8" customFormat="1" ht="21.95" customHeight="1">
      <c r="A28" s="14" t="s">
        <v>41</v>
      </c>
      <c r="B28" s="29" t="s">
        <v>63</v>
      </c>
      <c r="C28" s="16">
        <v>3910795</v>
      </c>
    </row>
    <row r="29" spans="1:3" s="8" customFormat="1" ht="21.95" customHeight="1">
      <c r="A29" s="14" t="s">
        <v>41</v>
      </c>
      <c r="B29" s="29" t="s">
        <v>13</v>
      </c>
      <c r="C29" s="16">
        <v>1247634</v>
      </c>
    </row>
    <row r="30" spans="1:3" s="8" customFormat="1" ht="21.95" customHeight="1">
      <c r="A30" s="17">
        <f>A27+1</f>
        <v>3</v>
      </c>
      <c r="B30" s="29" t="s">
        <v>17</v>
      </c>
      <c r="C30" s="16"/>
    </row>
    <row r="31" spans="1:3" s="8" customFormat="1" ht="21.95" customHeight="1">
      <c r="A31" s="17">
        <f>A30+1</f>
        <v>4</v>
      </c>
      <c r="B31" s="29" t="s">
        <v>19</v>
      </c>
      <c r="C31" s="16"/>
    </row>
    <row r="32" spans="1:3" s="8" customFormat="1" ht="21.95" customHeight="1">
      <c r="A32" s="11" t="s">
        <v>10</v>
      </c>
      <c r="B32" s="43" t="s">
        <v>53</v>
      </c>
      <c r="C32" s="16">
        <v>6323430</v>
      </c>
    </row>
    <row r="33" spans="1:3" s="8" customFormat="1" ht="21.95" customHeight="1">
      <c r="A33" s="49">
        <v>1</v>
      </c>
      <c r="B33" s="29" t="s">
        <v>64</v>
      </c>
      <c r="C33" s="16"/>
    </row>
    <row r="34" spans="1:3" s="8" customFormat="1" ht="21.95" customHeight="1">
      <c r="A34" s="17">
        <v>2</v>
      </c>
      <c r="B34" s="29" t="s">
        <v>65</v>
      </c>
      <c r="C34" s="16"/>
    </row>
    <row r="35" spans="1:3" s="8" customFormat="1" ht="21.95" customHeight="1">
      <c r="A35" s="14" t="s">
        <v>41</v>
      </c>
      <c r="B35" s="29" t="s">
        <v>56</v>
      </c>
      <c r="C35" s="16"/>
    </row>
    <row r="36" spans="1:3" s="8" customFormat="1" ht="21.95" customHeight="1">
      <c r="A36" s="14" t="s">
        <v>41</v>
      </c>
      <c r="B36" s="29" t="s">
        <v>57</v>
      </c>
      <c r="C36" s="16"/>
    </row>
    <row r="37" spans="1:3" s="8" customFormat="1" ht="21.95" customHeight="1">
      <c r="A37" s="50">
        <v>3</v>
      </c>
      <c r="B37" s="51" t="s">
        <v>58</v>
      </c>
      <c r="C37" s="25"/>
    </row>
    <row r="38" spans="1:3" ht="18.75">
      <c r="A38" s="8"/>
      <c r="B38" s="8"/>
      <c r="C38" s="8"/>
    </row>
    <row r="39" spans="1:3" ht="18.75">
      <c r="A39" s="8"/>
      <c r="B39" s="8"/>
      <c r="C39" s="8"/>
    </row>
    <row r="40" spans="1:3" ht="22.5" customHeight="1">
      <c r="A40" s="8"/>
      <c r="B40" s="8"/>
      <c r="C40" s="8"/>
    </row>
    <row r="41" spans="1:3" ht="18.75">
      <c r="A41" s="8"/>
      <c r="B41" s="8"/>
      <c r="C41" s="8"/>
    </row>
    <row r="42" spans="1:3" ht="18.75">
      <c r="A42" s="8"/>
      <c r="B42" s="8"/>
      <c r="C42" s="8"/>
    </row>
    <row r="43" spans="1:3" ht="18.75">
      <c r="A43" s="8"/>
      <c r="B43" s="8"/>
      <c r="C43" s="8"/>
    </row>
    <row r="44" spans="1:3" ht="18.75">
      <c r="A44" s="8"/>
      <c r="B44" s="8"/>
      <c r="C44" s="8"/>
    </row>
  </sheetData>
  <mergeCells count="1">
    <mergeCell ref="A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50"/>
  <sheetViews>
    <sheetView workbookViewId="0">
      <selection activeCell="E12" sqref="E12"/>
    </sheetView>
  </sheetViews>
  <sheetFormatPr defaultColWidth="12.85546875" defaultRowHeight="15.75"/>
  <cols>
    <col min="1" max="1" width="7.28515625" style="3" customWidth="1"/>
    <col min="2" max="2" width="80.28515625" style="3" customWidth="1"/>
    <col min="3" max="4" width="18.7109375" style="3" customWidth="1"/>
    <col min="5" max="16384" width="12.85546875" style="3"/>
  </cols>
  <sheetData>
    <row r="1" spans="1:4" ht="21" customHeight="1">
      <c r="A1" s="28" t="s">
        <v>45</v>
      </c>
      <c r="B1" s="1"/>
      <c r="C1" s="52" t="s">
        <v>66</v>
      </c>
      <c r="D1" s="52"/>
    </row>
    <row r="2" spans="1:4" ht="25.5" customHeight="1">
      <c r="A2" s="53" t="s">
        <v>67</v>
      </c>
      <c r="B2" s="1"/>
      <c r="C2" s="2"/>
      <c r="D2" s="2"/>
    </row>
    <row r="3" spans="1:4" ht="21" customHeight="1">
      <c r="A3" s="37" t="s">
        <v>44</v>
      </c>
      <c r="B3" s="37"/>
      <c r="C3" s="37"/>
      <c r="D3" s="37"/>
    </row>
    <row r="4" spans="1:4" ht="19.5" customHeight="1">
      <c r="A4" s="7"/>
      <c r="B4" s="7"/>
      <c r="C4" s="8"/>
      <c r="D4" s="54" t="s">
        <v>0</v>
      </c>
    </row>
    <row r="5" spans="1:4" ht="18.75" customHeight="1">
      <c r="A5" s="55" t="s">
        <v>1</v>
      </c>
      <c r="B5" s="55" t="s">
        <v>2</v>
      </c>
      <c r="C5" s="56" t="s">
        <v>42</v>
      </c>
      <c r="D5" s="57"/>
    </row>
    <row r="6" spans="1:4" ht="18.75" customHeight="1">
      <c r="A6" s="58"/>
      <c r="B6" s="58"/>
      <c r="C6" s="59" t="s">
        <v>68</v>
      </c>
      <c r="D6" s="59" t="s">
        <v>69</v>
      </c>
    </row>
    <row r="7" spans="1:4" ht="18.75" customHeight="1">
      <c r="A7" s="60"/>
      <c r="B7" s="60"/>
      <c r="C7" s="61" t="s">
        <v>70</v>
      </c>
      <c r="D7" s="61" t="s">
        <v>71</v>
      </c>
    </row>
    <row r="8" spans="1:4" s="8" customFormat="1" ht="18" customHeight="1">
      <c r="A8" s="9"/>
      <c r="B8" s="62" t="s">
        <v>72</v>
      </c>
      <c r="C8" s="10"/>
      <c r="D8" s="10"/>
    </row>
    <row r="9" spans="1:4" s="8" customFormat="1" ht="18" customHeight="1">
      <c r="A9" s="11" t="s">
        <v>6</v>
      </c>
      <c r="B9" s="12" t="s">
        <v>73</v>
      </c>
      <c r="C9" s="13">
        <v>4820000</v>
      </c>
      <c r="D9" s="13">
        <v>4600400</v>
      </c>
    </row>
    <row r="10" spans="1:4" s="8" customFormat="1" ht="18" customHeight="1">
      <c r="A10" s="14">
        <v>1</v>
      </c>
      <c r="B10" s="15" t="s">
        <v>74</v>
      </c>
      <c r="C10" s="13">
        <v>1355600</v>
      </c>
      <c r="D10" s="13">
        <v>1355600</v>
      </c>
    </row>
    <row r="11" spans="1:4" s="8" customFormat="1" ht="18" customHeight="1">
      <c r="A11" s="14">
        <f>A10+1</f>
        <v>2</v>
      </c>
      <c r="B11" s="15" t="s">
        <v>75</v>
      </c>
      <c r="C11" s="16">
        <v>17000</v>
      </c>
      <c r="D11" s="16">
        <v>17000</v>
      </c>
    </row>
    <row r="12" spans="1:4" s="8" customFormat="1" ht="18" customHeight="1">
      <c r="A12" s="14">
        <f>A11+1</f>
        <v>3</v>
      </c>
      <c r="B12" s="15" t="s">
        <v>76</v>
      </c>
      <c r="C12" s="16">
        <v>110000</v>
      </c>
      <c r="D12" s="16">
        <v>110000</v>
      </c>
    </row>
    <row r="13" spans="1:4" s="8" customFormat="1" ht="18" customHeight="1">
      <c r="A13" s="14">
        <f>A12+1</f>
        <v>4</v>
      </c>
      <c r="B13" s="15" t="s">
        <v>77</v>
      </c>
      <c r="C13" s="16">
        <v>580000</v>
      </c>
      <c r="D13" s="16">
        <v>580000</v>
      </c>
    </row>
    <row r="14" spans="1:4" s="8" customFormat="1" ht="18" customHeight="1">
      <c r="A14" s="14">
        <f>A13+1</f>
        <v>5</v>
      </c>
      <c r="B14" s="15" t="s">
        <v>78</v>
      </c>
      <c r="C14" s="16">
        <v>123000</v>
      </c>
      <c r="D14" s="16">
        <v>123000</v>
      </c>
    </row>
    <row r="15" spans="1:4" s="8" customFormat="1" ht="18" customHeight="1">
      <c r="A15" s="14">
        <f>A14+1</f>
        <v>6</v>
      </c>
      <c r="B15" s="15" t="s">
        <v>79</v>
      </c>
      <c r="C15" s="16">
        <v>270000</v>
      </c>
      <c r="D15" s="16">
        <v>100500</v>
      </c>
    </row>
    <row r="16" spans="1:4" s="8" customFormat="1" ht="18" customHeight="1">
      <c r="A16" s="63" t="s">
        <v>41</v>
      </c>
      <c r="B16" s="64" t="s">
        <v>80</v>
      </c>
      <c r="C16" s="16"/>
      <c r="D16" s="16"/>
    </row>
    <row r="17" spans="1:4" s="8" customFormat="1" ht="18" customHeight="1">
      <c r="A17" s="63" t="s">
        <v>41</v>
      </c>
      <c r="B17" s="64" t="s">
        <v>81</v>
      </c>
      <c r="C17" s="16"/>
      <c r="D17" s="16"/>
    </row>
    <row r="18" spans="1:4" s="8" customFormat="1" ht="18" customHeight="1">
      <c r="A18" s="14">
        <f>A15+1</f>
        <v>7</v>
      </c>
      <c r="B18" s="15" t="s">
        <v>82</v>
      </c>
      <c r="C18" s="16">
        <v>150000</v>
      </c>
      <c r="D18" s="16">
        <v>150000</v>
      </c>
    </row>
    <row r="19" spans="1:4" s="8" customFormat="1" ht="18" customHeight="1">
      <c r="A19" s="14">
        <f>A18+1</f>
        <v>8</v>
      </c>
      <c r="B19" s="15" t="s">
        <v>83</v>
      </c>
      <c r="C19" s="16">
        <v>78400</v>
      </c>
      <c r="D19" s="16">
        <v>60000</v>
      </c>
    </row>
    <row r="20" spans="1:4" s="8" customFormat="1" ht="18" customHeight="1">
      <c r="A20" s="17" t="s">
        <v>41</v>
      </c>
      <c r="B20" s="65" t="s">
        <v>84</v>
      </c>
      <c r="C20" s="16"/>
      <c r="D20" s="16"/>
    </row>
    <row r="21" spans="1:4" s="8" customFormat="1" ht="18" customHeight="1">
      <c r="A21" s="17" t="s">
        <v>41</v>
      </c>
      <c r="B21" s="65" t="s">
        <v>85</v>
      </c>
      <c r="C21" s="16"/>
      <c r="D21" s="16"/>
    </row>
    <row r="22" spans="1:4" s="8" customFormat="1" ht="18" customHeight="1">
      <c r="A22" s="17" t="s">
        <v>41</v>
      </c>
      <c r="B22" s="65" t="s">
        <v>86</v>
      </c>
      <c r="C22" s="16"/>
      <c r="D22" s="16"/>
    </row>
    <row r="23" spans="1:4" s="8" customFormat="1" ht="18" customHeight="1">
      <c r="A23" s="17" t="s">
        <v>41</v>
      </c>
      <c r="B23" s="65" t="s">
        <v>87</v>
      </c>
      <c r="C23" s="16"/>
      <c r="D23" s="16"/>
    </row>
    <row r="24" spans="1:4" s="8" customFormat="1" ht="18" customHeight="1">
      <c r="A24" s="14">
        <f>A19+1</f>
        <v>9</v>
      </c>
      <c r="B24" s="15" t="s">
        <v>88</v>
      </c>
      <c r="C24" s="16"/>
      <c r="D24" s="16"/>
    </row>
    <row r="25" spans="1:4" s="8" customFormat="1" ht="18" customHeight="1">
      <c r="A25" s="14">
        <f>A24+1</f>
        <v>10</v>
      </c>
      <c r="B25" s="15" t="s">
        <v>89</v>
      </c>
      <c r="C25" s="16">
        <v>5000</v>
      </c>
      <c r="D25" s="16">
        <v>5000</v>
      </c>
    </row>
    <row r="26" spans="1:4" s="8" customFormat="1" ht="18" customHeight="1">
      <c r="A26" s="14">
        <f>A25+1</f>
        <v>11</v>
      </c>
      <c r="B26" s="15" t="s">
        <v>90</v>
      </c>
      <c r="C26" s="16">
        <v>80000</v>
      </c>
      <c r="D26" s="16">
        <v>80000</v>
      </c>
    </row>
    <row r="27" spans="1:4" s="8" customFormat="1" ht="18" customHeight="1">
      <c r="A27" s="14">
        <f>A26+1</f>
        <v>12</v>
      </c>
      <c r="B27" s="15" t="s">
        <v>91</v>
      </c>
      <c r="C27" s="16">
        <v>1700000</v>
      </c>
      <c r="D27" s="16">
        <v>1700000</v>
      </c>
    </row>
    <row r="28" spans="1:4" s="8" customFormat="1" ht="18" customHeight="1">
      <c r="A28" s="14">
        <f>A27+1</f>
        <v>13</v>
      </c>
      <c r="B28" s="15" t="s">
        <v>92</v>
      </c>
      <c r="C28" s="16">
        <v>1000</v>
      </c>
      <c r="D28" s="16">
        <v>1000</v>
      </c>
    </row>
    <row r="29" spans="1:4" s="8" customFormat="1" ht="18" customHeight="1">
      <c r="A29" s="14">
        <v>14</v>
      </c>
      <c r="B29" s="15" t="s">
        <v>93</v>
      </c>
      <c r="C29" s="16">
        <v>12000</v>
      </c>
      <c r="D29" s="16">
        <v>12000</v>
      </c>
    </row>
    <row r="30" spans="1:4" s="8" customFormat="1" ht="18" customHeight="1">
      <c r="A30" s="14">
        <v>15</v>
      </c>
      <c r="B30" s="15" t="s">
        <v>94</v>
      </c>
      <c r="C30" s="16">
        <v>75000</v>
      </c>
      <c r="D30" s="16">
        <v>74300</v>
      </c>
    </row>
    <row r="31" spans="1:4" s="8" customFormat="1" ht="18" customHeight="1">
      <c r="A31" s="14">
        <v>16</v>
      </c>
      <c r="B31" s="15" t="s">
        <v>95</v>
      </c>
      <c r="C31" s="16">
        <v>261000</v>
      </c>
      <c r="D31" s="16">
        <v>230000</v>
      </c>
    </row>
    <row r="32" spans="1:4" s="8" customFormat="1" ht="18" customHeight="1">
      <c r="A32" s="14">
        <v>17</v>
      </c>
      <c r="B32" s="15" t="s">
        <v>96</v>
      </c>
      <c r="C32" s="16">
        <v>1000</v>
      </c>
      <c r="D32" s="16">
        <v>1000</v>
      </c>
    </row>
    <row r="33" spans="1:4" s="8" customFormat="1" ht="31.5">
      <c r="A33" s="66">
        <v>18</v>
      </c>
      <c r="B33" s="67" t="s">
        <v>97</v>
      </c>
      <c r="C33" s="16">
        <v>1000</v>
      </c>
      <c r="D33" s="16">
        <v>1000</v>
      </c>
    </row>
    <row r="34" spans="1:4" s="8" customFormat="1" ht="18" customHeight="1">
      <c r="A34" s="11" t="s">
        <v>10</v>
      </c>
      <c r="B34" s="12" t="s">
        <v>98</v>
      </c>
      <c r="C34" s="16"/>
      <c r="D34" s="16"/>
    </row>
    <row r="35" spans="1:4" s="8" customFormat="1" ht="18" customHeight="1">
      <c r="A35" s="11" t="s">
        <v>14</v>
      </c>
      <c r="B35" s="12" t="s">
        <v>99</v>
      </c>
      <c r="C35" s="16">
        <v>250000</v>
      </c>
      <c r="D35" s="16">
        <v>0</v>
      </c>
    </row>
    <row r="36" spans="1:4" s="8" customFormat="1" ht="18" customHeight="1">
      <c r="A36" s="14">
        <v>1</v>
      </c>
      <c r="B36" s="15" t="s">
        <v>100</v>
      </c>
      <c r="C36" s="16"/>
      <c r="D36" s="16"/>
    </row>
    <row r="37" spans="1:4" s="8" customFormat="1" ht="18" customHeight="1">
      <c r="A37" s="14">
        <f>A36+1</f>
        <v>2</v>
      </c>
      <c r="B37" s="15" t="s">
        <v>101</v>
      </c>
      <c r="C37" s="16"/>
      <c r="D37" s="16"/>
    </row>
    <row r="38" spans="1:4" s="8" customFormat="1" ht="18" customHeight="1">
      <c r="A38" s="14">
        <f>A37+1</f>
        <v>3</v>
      </c>
      <c r="B38" s="15" t="s">
        <v>102</v>
      </c>
      <c r="C38" s="16"/>
      <c r="D38" s="16"/>
    </row>
    <row r="39" spans="1:4" s="8" customFormat="1" ht="18" customHeight="1">
      <c r="A39" s="14">
        <f>A38+1</f>
        <v>4</v>
      </c>
      <c r="B39" s="15" t="s">
        <v>103</v>
      </c>
      <c r="C39" s="16"/>
      <c r="D39" s="16"/>
    </row>
    <row r="40" spans="1:4" s="8" customFormat="1" ht="18" customHeight="1">
      <c r="A40" s="14">
        <v>5</v>
      </c>
      <c r="B40" s="15" t="s">
        <v>104</v>
      </c>
      <c r="C40" s="16"/>
      <c r="D40" s="16"/>
    </row>
    <row r="41" spans="1:4" s="8" customFormat="1" ht="18" customHeight="1">
      <c r="A41" s="14">
        <v>6</v>
      </c>
      <c r="B41" s="29" t="s">
        <v>105</v>
      </c>
      <c r="C41" s="16"/>
      <c r="D41" s="16"/>
    </row>
    <row r="42" spans="1:4" s="8" customFormat="1" ht="18" customHeight="1">
      <c r="A42" s="68" t="s">
        <v>16</v>
      </c>
      <c r="B42" s="69" t="s">
        <v>106</v>
      </c>
      <c r="C42" s="70"/>
      <c r="D42" s="70"/>
    </row>
    <row r="43" spans="1:4" ht="19.5" customHeight="1">
      <c r="A43" s="71"/>
      <c r="B43" s="71"/>
      <c r="C43" s="71"/>
      <c r="D43" s="71"/>
    </row>
    <row r="44" spans="1:4" ht="19.5" customHeight="1">
      <c r="A44" s="8"/>
      <c r="B44" s="72"/>
      <c r="C44" s="8"/>
      <c r="D44" s="8"/>
    </row>
    <row r="45" spans="1:4" ht="22.5" customHeight="1">
      <c r="A45" s="8"/>
      <c r="B45" s="72"/>
      <c r="C45" s="8"/>
      <c r="D45" s="8"/>
    </row>
    <row r="46" spans="1:4" ht="18.75">
      <c r="A46" s="8"/>
      <c r="B46" s="72"/>
      <c r="C46" s="8"/>
      <c r="D46" s="8"/>
    </row>
    <row r="47" spans="1:4" ht="18.75">
      <c r="A47" s="8"/>
      <c r="B47" s="73"/>
      <c r="C47" s="8"/>
      <c r="D47" s="8"/>
    </row>
    <row r="48" spans="1:4" ht="18.75">
      <c r="A48" s="26"/>
      <c r="B48" s="72"/>
      <c r="C48" s="8"/>
      <c r="D48" s="8"/>
    </row>
    <row r="49" spans="1:4" ht="18.75">
      <c r="A49" s="74"/>
      <c r="B49" s="72"/>
      <c r="C49" s="8"/>
      <c r="D49" s="8"/>
    </row>
    <row r="50" spans="1:4" ht="18.75">
      <c r="A50" s="74"/>
      <c r="B50" s="72"/>
      <c r="C50" s="8"/>
      <c r="D50" s="8"/>
    </row>
  </sheetData>
  <mergeCells count="6">
    <mergeCell ref="C1:D1"/>
    <mergeCell ref="A3:D3"/>
    <mergeCell ref="A5:A7"/>
    <mergeCell ref="B5:B7"/>
    <mergeCell ref="C5:D5"/>
    <mergeCell ref="A43:D4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35"/>
  <sheetViews>
    <sheetView workbookViewId="0">
      <selection activeCell="G7" sqref="G7"/>
    </sheetView>
  </sheetViews>
  <sheetFormatPr defaultColWidth="12.85546875" defaultRowHeight="15.75"/>
  <cols>
    <col min="1" max="1" width="9.5703125" style="3" customWidth="1"/>
    <col min="2" max="2" width="61.140625" style="3" customWidth="1"/>
    <col min="3" max="5" width="19.85546875" style="3" customWidth="1"/>
    <col min="6" max="16384" width="12.85546875" style="3"/>
  </cols>
  <sheetData>
    <row r="1" spans="1:7" ht="21" customHeight="1">
      <c r="A1" s="28" t="s">
        <v>45</v>
      </c>
      <c r="B1" s="1"/>
      <c r="C1" s="1"/>
      <c r="D1" s="1"/>
      <c r="E1" s="27" t="s">
        <v>107</v>
      </c>
      <c r="F1" s="75"/>
    </row>
    <row r="2" spans="1:7" ht="42.75" customHeight="1">
      <c r="A2" s="53" t="s">
        <v>108</v>
      </c>
      <c r="B2" s="76"/>
      <c r="C2" s="76"/>
      <c r="D2" s="76"/>
      <c r="E2" s="39"/>
    </row>
    <row r="3" spans="1:7" ht="21" customHeight="1">
      <c r="A3" s="37" t="s">
        <v>44</v>
      </c>
      <c r="B3" s="37"/>
      <c r="C3" s="37"/>
      <c r="D3" s="37"/>
      <c r="E3" s="37"/>
      <c r="F3" s="6"/>
      <c r="G3" s="6"/>
    </row>
    <row r="4" spans="1:7" ht="12.75" customHeight="1">
      <c r="A4" s="77"/>
      <c r="B4" s="77"/>
      <c r="C4" s="77"/>
      <c r="D4" s="77"/>
      <c r="E4" s="2"/>
    </row>
    <row r="5" spans="1:7" ht="19.5" customHeight="1">
      <c r="A5" s="7"/>
      <c r="B5" s="7"/>
      <c r="C5" s="7"/>
      <c r="D5" s="7"/>
      <c r="E5" s="32" t="s">
        <v>0</v>
      </c>
    </row>
    <row r="6" spans="1:7" s="31" customFormat="1" ht="26.25" customHeight="1">
      <c r="A6" s="78" t="s">
        <v>1</v>
      </c>
      <c r="B6" s="78" t="s">
        <v>2</v>
      </c>
      <c r="C6" s="55" t="s">
        <v>71</v>
      </c>
      <c r="D6" s="79" t="s">
        <v>109</v>
      </c>
      <c r="E6" s="80"/>
    </row>
    <row r="7" spans="1:7" s="31" customFormat="1" ht="42" customHeight="1">
      <c r="A7" s="81"/>
      <c r="B7" s="81"/>
      <c r="C7" s="58"/>
      <c r="D7" s="82" t="s">
        <v>50</v>
      </c>
      <c r="E7" s="82" t="s">
        <v>110</v>
      </c>
    </row>
    <row r="8" spans="1:7" s="8" customFormat="1" ht="22.15" customHeight="1">
      <c r="A8" s="9"/>
      <c r="B8" s="83" t="s">
        <v>111</v>
      </c>
      <c r="C8" s="84">
        <v>12518853</v>
      </c>
      <c r="D8" s="84">
        <v>6195423</v>
      </c>
      <c r="E8" s="85">
        <v>6323430</v>
      </c>
    </row>
    <row r="9" spans="1:7" s="8" customFormat="1" ht="22.15" customHeight="1">
      <c r="A9" s="11" t="s">
        <v>3</v>
      </c>
      <c r="B9" s="30" t="s">
        <v>112</v>
      </c>
      <c r="C9" s="86">
        <v>10831669</v>
      </c>
      <c r="D9" s="86">
        <v>4508239</v>
      </c>
      <c r="E9" s="87">
        <v>6323430</v>
      </c>
    </row>
    <row r="10" spans="1:7" s="26" customFormat="1" ht="22.15" customHeight="1">
      <c r="A10" s="11" t="s">
        <v>6</v>
      </c>
      <c r="B10" s="30" t="s">
        <v>113</v>
      </c>
      <c r="C10" s="86">
        <v>2539450</v>
      </c>
      <c r="D10" s="86">
        <v>1979450</v>
      </c>
      <c r="E10" s="87">
        <v>560000</v>
      </c>
    </row>
    <row r="11" spans="1:7" s="26" customFormat="1" ht="22.15" customHeight="1">
      <c r="A11" s="14">
        <v>1</v>
      </c>
      <c r="B11" s="29" t="s">
        <v>114</v>
      </c>
      <c r="C11" s="86"/>
      <c r="D11" s="86"/>
      <c r="E11" s="87"/>
    </row>
    <row r="12" spans="1:7" s="26" customFormat="1" ht="22.15" customHeight="1">
      <c r="A12" s="88"/>
      <c r="B12" s="29" t="s">
        <v>115</v>
      </c>
      <c r="C12" s="86"/>
      <c r="D12" s="86"/>
      <c r="E12" s="87"/>
    </row>
    <row r="13" spans="1:7" s="26" customFormat="1" ht="22.15" customHeight="1">
      <c r="A13" s="63" t="s">
        <v>41</v>
      </c>
      <c r="B13" s="64" t="s">
        <v>116</v>
      </c>
      <c r="C13" s="86"/>
      <c r="D13" s="86"/>
      <c r="E13" s="87"/>
    </row>
    <row r="14" spans="1:7" s="26" customFormat="1" ht="22.15" customHeight="1">
      <c r="A14" s="63" t="s">
        <v>41</v>
      </c>
      <c r="B14" s="64" t="s">
        <v>117</v>
      </c>
      <c r="C14" s="86"/>
      <c r="D14" s="86"/>
      <c r="E14" s="87"/>
    </row>
    <row r="15" spans="1:7" s="26" customFormat="1" ht="22.15" customHeight="1">
      <c r="A15" s="88"/>
      <c r="B15" s="29" t="s">
        <v>118</v>
      </c>
      <c r="C15" s="86"/>
      <c r="D15" s="86"/>
      <c r="E15" s="87"/>
    </row>
    <row r="16" spans="1:7" s="26" customFormat="1" ht="22.15" customHeight="1">
      <c r="A16" s="63" t="s">
        <v>41</v>
      </c>
      <c r="B16" s="64" t="s">
        <v>119</v>
      </c>
      <c r="C16" s="86">
        <v>1696000</v>
      </c>
      <c r="D16" s="86">
        <v>1136000</v>
      </c>
      <c r="E16" s="87">
        <v>560000</v>
      </c>
    </row>
    <row r="17" spans="1:5" s="26" customFormat="1" ht="18.75">
      <c r="A17" s="63" t="s">
        <v>41</v>
      </c>
      <c r="B17" s="64" t="s">
        <v>120</v>
      </c>
      <c r="C17" s="86">
        <v>11960</v>
      </c>
      <c r="D17" s="86">
        <v>11960</v>
      </c>
      <c r="E17" s="87"/>
    </row>
    <row r="18" spans="1:5" s="26" customFormat="1" ht="47.25">
      <c r="A18" s="66">
        <v>2</v>
      </c>
      <c r="B18" s="89" t="s">
        <v>121</v>
      </c>
      <c r="C18" s="86"/>
      <c r="D18" s="86"/>
      <c r="E18" s="87"/>
    </row>
    <row r="19" spans="1:5" s="26" customFormat="1" ht="18.75">
      <c r="A19" s="14">
        <v>3</v>
      </c>
      <c r="B19" s="29" t="s">
        <v>122</v>
      </c>
      <c r="C19" s="86">
        <v>67100</v>
      </c>
      <c r="D19" s="86">
        <v>67100</v>
      </c>
      <c r="E19" s="87"/>
    </row>
    <row r="20" spans="1:5" s="8" customFormat="1" ht="18.75">
      <c r="A20" s="11" t="s">
        <v>10</v>
      </c>
      <c r="B20" s="30" t="s">
        <v>23</v>
      </c>
      <c r="C20" s="86">
        <v>8078547</v>
      </c>
      <c r="D20" s="86">
        <v>2439827</v>
      </c>
      <c r="E20" s="87">
        <v>5638720</v>
      </c>
    </row>
    <row r="21" spans="1:5" s="8" customFormat="1" ht="18.75">
      <c r="A21" s="11"/>
      <c r="B21" s="90" t="s">
        <v>123</v>
      </c>
      <c r="C21" s="86">
        <v>0</v>
      </c>
      <c r="D21" s="86"/>
      <c r="E21" s="87"/>
    </row>
    <row r="22" spans="1:5" s="8" customFormat="1" ht="18.75">
      <c r="A22" s="91">
        <v>1</v>
      </c>
      <c r="B22" s="92" t="s">
        <v>116</v>
      </c>
      <c r="C22" s="86">
        <v>3643184</v>
      </c>
      <c r="D22" s="86">
        <v>629030</v>
      </c>
      <c r="E22" s="87">
        <v>3014154</v>
      </c>
    </row>
    <row r="23" spans="1:5" s="8" customFormat="1" ht="18.75">
      <c r="A23" s="91">
        <v>2</v>
      </c>
      <c r="B23" s="92" t="s">
        <v>117</v>
      </c>
      <c r="C23" s="86">
        <v>19269</v>
      </c>
      <c r="D23" s="86">
        <v>14859</v>
      </c>
      <c r="E23" s="87">
        <v>4410</v>
      </c>
    </row>
    <row r="24" spans="1:5" s="8" customFormat="1" ht="18.75">
      <c r="A24" s="93" t="s">
        <v>14</v>
      </c>
      <c r="B24" s="94" t="s">
        <v>24</v>
      </c>
      <c r="C24" s="86">
        <v>3700</v>
      </c>
      <c r="D24" s="86">
        <v>3700</v>
      </c>
      <c r="E24" s="87"/>
    </row>
    <row r="25" spans="1:5" s="8" customFormat="1" ht="18.75">
      <c r="A25" s="11" t="s">
        <v>16</v>
      </c>
      <c r="B25" s="30" t="s">
        <v>25</v>
      </c>
      <c r="C25" s="86">
        <v>1300</v>
      </c>
      <c r="D25" s="86">
        <v>1300</v>
      </c>
      <c r="E25" s="87"/>
    </row>
    <row r="26" spans="1:5" s="8" customFormat="1" ht="18.75">
      <c r="A26" s="11" t="s">
        <v>18</v>
      </c>
      <c r="B26" s="30" t="s">
        <v>26</v>
      </c>
      <c r="C26" s="86">
        <v>208672</v>
      </c>
      <c r="D26" s="86">
        <v>83962</v>
      </c>
      <c r="E26" s="87">
        <v>124710</v>
      </c>
    </row>
    <row r="27" spans="1:5" s="8" customFormat="1" ht="18.75">
      <c r="A27" s="11" t="s">
        <v>124</v>
      </c>
      <c r="B27" s="95" t="s">
        <v>27</v>
      </c>
      <c r="C27" s="95">
        <v>0</v>
      </c>
      <c r="D27" s="95"/>
      <c r="E27" s="96"/>
    </row>
    <row r="28" spans="1:5" s="8" customFormat="1" ht="18.75">
      <c r="A28" s="11" t="s">
        <v>4</v>
      </c>
      <c r="B28" s="97" t="s">
        <v>125</v>
      </c>
      <c r="C28" s="97">
        <v>1687184</v>
      </c>
      <c r="D28" s="97">
        <v>1687184</v>
      </c>
      <c r="E28" s="96"/>
    </row>
    <row r="29" spans="1:5" s="8" customFormat="1" ht="18.75">
      <c r="A29" s="11" t="s">
        <v>6</v>
      </c>
      <c r="B29" s="30" t="s">
        <v>29</v>
      </c>
      <c r="C29" s="30">
        <v>0</v>
      </c>
      <c r="D29" s="30"/>
      <c r="E29" s="96"/>
    </row>
    <row r="30" spans="1:5" s="8" customFormat="1" ht="18.75">
      <c r="A30" s="11" t="s">
        <v>10</v>
      </c>
      <c r="B30" s="30" t="s">
        <v>30</v>
      </c>
      <c r="C30" s="30">
        <v>1626911</v>
      </c>
      <c r="D30" s="30">
        <v>1626911</v>
      </c>
      <c r="E30" s="96"/>
    </row>
    <row r="31" spans="1:5" s="8" customFormat="1" ht="18.75">
      <c r="A31" s="68" t="s">
        <v>31</v>
      </c>
      <c r="B31" s="69" t="s">
        <v>126</v>
      </c>
      <c r="C31" s="51"/>
      <c r="D31" s="51"/>
      <c r="E31" s="98"/>
    </row>
    <row r="32" spans="1:5" ht="18.75">
      <c r="A32" s="8"/>
      <c r="B32" s="8"/>
      <c r="C32" s="8"/>
      <c r="D32" s="8"/>
      <c r="E32" s="8"/>
    </row>
    <row r="33" spans="1:5" ht="18.75">
      <c r="A33" s="8"/>
      <c r="B33" s="8"/>
      <c r="C33" s="8"/>
      <c r="D33" s="8"/>
      <c r="E33" s="8"/>
    </row>
    <row r="34" spans="1:5" ht="18.75">
      <c r="A34" s="8"/>
      <c r="B34" s="8"/>
      <c r="C34" s="8"/>
      <c r="D34" s="8"/>
      <c r="E34" s="8"/>
    </row>
    <row r="35" spans="1:5" ht="18.75">
      <c r="A35" s="8"/>
      <c r="B35" s="8"/>
      <c r="C35" s="8"/>
      <c r="D35" s="8"/>
      <c r="E35" s="8"/>
    </row>
  </sheetData>
  <mergeCells count="5">
    <mergeCell ref="A3:E3"/>
    <mergeCell ref="A6:A7"/>
    <mergeCell ref="B6:B7"/>
    <mergeCell ref="C6:C7"/>
    <mergeCell ref="D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43"/>
  <sheetViews>
    <sheetView workbookViewId="0">
      <selection sqref="A1:XFD1048576"/>
    </sheetView>
  </sheetViews>
  <sheetFormatPr defaultColWidth="11.7109375" defaultRowHeight="16.5"/>
  <cols>
    <col min="1" max="1" width="11.5703125" style="99" customWidth="1"/>
    <col min="2" max="2" width="80.140625" style="99" customWidth="1"/>
    <col min="3" max="3" width="27.5703125" style="134" customWidth="1"/>
    <col min="4" max="16384" width="11.7109375" style="99"/>
  </cols>
  <sheetData>
    <row r="1" spans="1:3">
      <c r="A1" s="28" t="s">
        <v>45</v>
      </c>
      <c r="C1" s="100" t="s">
        <v>127</v>
      </c>
    </row>
    <row r="2" spans="1:3">
      <c r="A2" s="101"/>
      <c r="C2" s="102"/>
    </row>
    <row r="3" spans="1:3">
      <c r="A3" s="103" t="s">
        <v>128</v>
      </c>
      <c r="B3" s="103"/>
      <c r="C3" s="103"/>
    </row>
    <row r="4" spans="1:3">
      <c r="A4" s="104" t="s">
        <v>44</v>
      </c>
      <c r="B4" s="104"/>
      <c r="C4" s="104"/>
    </row>
    <row r="5" spans="1:3">
      <c r="A5" s="105"/>
      <c r="B5" s="105"/>
      <c r="C5" s="105"/>
    </row>
    <row r="6" spans="1:3">
      <c r="A6" s="106"/>
      <c r="B6" s="107"/>
      <c r="C6" s="108" t="s">
        <v>0</v>
      </c>
    </row>
    <row r="7" spans="1:3" s="111" customFormat="1" ht="36" customHeight="1">
      <c r="A7" s="109" t="s">
        <v>1</v>
      </c>
      <c r="B7" s="109" t="s">
        <v>2</v>
      </c>
      <c r="C7" s="110" t="s">
        <v>42</v>
      </c>
    </row>
    <row r="8" spans="1:3" s="114" customFormat="1" ht="18" customHeight="1">
      <c r="A8" s="112"/>
      <c r="B8" s="112" t="s">
        <v>20</v>
      </c>
      <c r="C8" s="113"/>
    </row>
    <row r="9" spans="1:3" s="114" customFormat="1" ht="18" customHeight="1">
      <c r="A9" s="115" t="s">
        <v>3</v>
      </c>
      <c r="B9" s="116" t="s">
        <v>129</v>
      </c>
      <c r="C9" s="117">
        <v>6323430</v>
      </c>
    </row>
    <row r="10" spans="1:3" s="114" customFormat="1" ht="18" customHeight="1">
      <c r="A10" s="115" t="s">
        <v>4</v>
      </c>
      <c r="B10" s="116" t="s">
        <v>130</v>
      </c>
      <c r="C10" s="117">
        <v>6195423</v>
      </c>
    </row>
    <row r="11" spans="1:3" s="114" customFormat="1" ht="18" customHeight="1">
      <c r="A11" s="115"/>
      <c r="B11" s="118" t="s">
        <v>123</v>
      </c>
      <c r="C11" s="117"/>
    </row>
    <row r="12" spans="1:3" s="114" customFormat="1" ht="18" customHeight="1">
      <c r="A12" s="115" t="s">
        <v>6</v>
      </c>
      <c r="B12" s="119" t="s">
        <v>113</v>
      </c>
      <c r="C12" s="117">
        <v>1979450</v>
      </c>
    </row>
    <row r="13" spans="1:3" s="114" customFormat="1" ht="18" customHeight="1">
      <c r="A13" s="120">
        <v>1</v>
      </c>
      <c r="B13" s="121" t="s">
        <v>114</v>
      </c>
      <c r="C13" s="117"/>
    </row>
    <row r="14" spans="1:3" s="114" customFormat="1" ht="18" customHeight="1">
      <c r="A14" s="120"/>
      <c r="B14" s="122" t="s">
        <v>123</v>
      </c>
      <c r="C14" s="117"/>
    </row>
    <row r="15" spans="1:3" s="114" customFormat="1" ht="18" customHeight="1">
      <c r="A15" s="123" t="s">
        <v>131</v>
      </c>
      <c r="B15" s="124" t="s">
        <v>116</v>
      </c>
      <c r="C15" s="117"/>
    </row>
    <row r="16" spans="1:3" s="114" customFormat="1" ht="18" customHeight="1">
      <c r="A16" s="123" t="s">
        <v>132</v>
      </c>
      <c r="B16" s="124" t="s">
        <v>117</v>
      </c>
      <c r="C16" s="117"/>
    </row>
    <row r="17" spans="1:3" s="114" customFormat="1" ht="18" customHeight="1">
      <c r="A17" s="123" t="s">
        <v>133</v>
      </c>
      <c r="B17" s="124" t="s">
        <v>134</v>
      </c>
      <c r="C17" s="117"/>
    </row>
    <row r="18" spans="1:3" s="114" customFormat="1" ht="18" customHeight="1">
      <c r="A18" s="123" t="s">
        <v>135</v>
      </c>
      <c r="B18" s="124" t="s">
        <v>136</v>
      </c>
      <c r="C18" s="117"/>
    </row>
    <row r="19" spans="1:3" s="114" customFormat="1" ht="18" customHeight="1">
      <c r="A19" s="123" t="s">
        <v>137</v>
      </c>
      <c r="B19" s="124" t="s">
        <v>138</v>
      </c>
      <c r="C19" s="117"/>
    </row>
    <row r="20" spans="1:3" s="114" customFormat="1" ht="18" customHeight="1">
      <c r="A20" s="123" t="s">
        <v>139</v>
      </c>
      <c r="B20" s="124" t="s">
        <v>140</v>
      </c>
      <c r="C20" s="117"/>
    </row>
    <row r="21" spans="1:3" s="114" customFormat="1" ht="18" customHeight="1">
      <c r="A21" s="123" t="s">
        <v>141</v>
      </c>
      <c r="B21" s="124" t="s">
        <v>142</v>
      </c>
      <c r="C21" s="117"/>
    </row>
    <row r="22" spans="1:3" s="114" customFormat="1" ht="18" customHeight="1">
      <c r="A22" s="123" t="s">
        <v>143</v>
      </c>
      <c r="B22" s="124" t="s">
        <v>144</v>
      </c>
      <c r="C22" s="117"/>
    </row>
    <row r="23" spans="1:3" s="114" customFormat="1" ht="18" customHeight="1">
      <c r="A23" s="123" t="s">
        <v>145</v>
      </c>
      <c r="B23" s="124" t="s">
        <v>146</v>
      </c>
      <c r="C23" s="117"/>
    </row>
    <row r="24" spans="1:3" s="114" customFormat="1" ht="18" customHeight="1">
      <c r="A24" s="123" t="s">
        <v>147</v>
      </c>
      <c r="B24" s="124" t="s">
        <v>148</v>
      </c>
      <c r="C24" s="117"/>
    </row>
    <row r="25" spans="1:3" s="114" customFormat="1" ht="47.25">
      <c r="A25" s="125">
        <v>2</v>
      </c>
      <c r="B25" s="126" t="s">
        <v>121</v>
      </c>
      <c r="C25" s="117"/>
    </row>
    <row r="26" spans="1:3" s="114" customFormat="1" ht="18" customHeight="1">
      <c r="A26" s="120">
        <v>3</v>
      </c>
      <c r="B26" s="121" t="s">
        <v>122</v>
      </c>
      <c r="C26" s="117"/>
    </row>
    <row r="27" spans="1:3" ht="18" customHeight="1">
      <c r="A27" s="115" t="s">
        <v>10</v>
      </c>
      <c r="B27" s="119" t="s">
        <v>23</v>
      </c>
      <c r="C27" s="127">
        <v>2439827</v>
      </c>
    </row>
    <row r="28" spans="1:3" ht="18" customHeight="1">
      <c r="A28" s="128"/>
      <c r="B28" s="129" t="s">
        <v>123</v>
      </c>
      <c r="C28" s="127"/>
    </row>
    <row r="29" spans="1:3" ht="18" customHeight="1">
      <c r="A29" s="128">
        <v>1</v>
      </c>
      <c r="B29" s="124" t="s">
        <v>116</v>
      </c>
      <c r="C29" s="127">
        <v>629030</v>
      </c>
    </row>
    <row r="30" spans="1:3" ht="18" customHeight="1">
      <c r="A30" s="128">
        <f t="shared" ref="A30:A38" si="0">+A29+1</f>
        <v>2</v>
      </c>
      <c r="B30" s="124" t="s">
        <v>117</v>
      </c>
      <c r="C30" s="127">
        <v>14859</v>
      </c>
    </row>
    <row r="31" spans="1:3" ht="18" customHeight="1">
      <c r="A31" s="128">
        <f t="shared" si="0"/>
        <v>3</v>
      </c>
      <c r="B31" s="124" t="s">
        <v>134</v>
      </c>
      <c r="C31" s="127"/>
    </row>
    <row r="32" spans="1:3" ht="18" customHeight="1">
      <c r="A32" s="128">
        <f t="shared" si="0"/>
        <v>4</v>
      </c>
      <c r="B32" s="124" t="s">
        <v>136</v>
      </c>
      <c r="C32" s="127"/>
    </row>
    <row r="33" spans="1:3" ht="18" customHeight="1">
      <c r="A33" s="128">
        <f t="shared" si="0"/>
        <v>5</v>
      </c>
      <c r="B33" s="124" t="s">
        <v>138</v>
      </c>
      <c r="C33" s="127"/>
    </row>
    <row r="34" spans="1:3" ht="18" customHeight="1">
      <c r="A34" s="128">
        <f t="shared" si="0"/>
        <v>6</v>
      </c>
      <c r="B34" s="124" t="s">
        <v>140</v>
      </c>
      <c r="C34" s="127"/>
    </row>
    <row r="35" spans="1:3" ht="18" customHeight="1">
      <c r="A35" s="128">
        <f t="shared" si="0"/>
        <v>7</v>
      </c>
      <c r="B35" s="124" t="s">
        <v>142</v>
      </c>
      <c r="C35" s="127">
        <v>5000</v>
      </c>
    </row>
    <row r="36" spans="1:3" ht="18" customHeight="1">
      <c r="A36" s="128">
        <f t="shared" si="0"/>
        <v>8</v>
      </c>
      <c r="B36" s="124" t="s">
        <v>144</v>
      </c>
      <c r="C36" s="127"/>
    </row>
    <row r="37" spans="1:3" ht="18" customHeight="1">
      <c r="A37" s="128">
        <f t="shared" si="0"/>
        <v>9</v>
      </c>
      <c r="B37" s="124" t="s">
        <v>146</v>
      </c>
      <c r="C37" s="127"/>
    </row>
    <row r="38" spans="1:3" ht="18" customHeight="1">
      <c r="A38" s="128">
        <f t="shared" si="0"/>
        <v>10</v>
      </c>
      <c r="B38" s="124" t="s">
        <v>148</v>
      </c>
      <c r="C38" s="127"/>
    </row>
    <row r="39" spans="1:3" ht="18" customHeight="1">
      <c r="A39" s="115" t="s">
        <v>14</v>
      </c>
      <c r="B39" s="119" t="s">
        <v>24</v>
      </c>
      <c r="C39" s="127"/>
    </row>
    <row r="40" spans="1:3" ht="18" customHeight="1">
      <c r="A40" s="115" t="s">
        <v>16</v>
      </c>
      <c r="B40" s="119" t="s">
        <v>25</v>
      </c>
      <c r="C40" s="127"/>
    </row>
    <row r="41" spans="1:3" s="114" customFormat="1" ht="18" customHeight="1">
      <c r="A41" s="115" t="s">
        <v>18</v>
      </c>
      <c r="B41" s="119" t="s">
        <v>26</v>
      </c>
      <c r="C41" s="117">
        <v>83962</v>
      </c>
    </row>
    <row r="42" spans="1:3" s="114" customFormat="1" ht="18" customHeight="1">
      <c r="A42" s="115" t="s">
        <v>124</v>
      </c>
      <c r="B42" s="119" t="s">
        <v>27</v>
      </c>
      <c r="C42" s="130"/>
    </row>
    <row r="43" spans="1:3" ht="18" customHeight="1">
      <c r="A43" s="131" t="s">
        <v>31</v>
      </c>
      <c r="B43" s="132" t="s">
        <v>126</v>
      </c>
      <c r="C43" s="133"/>
    </row>
  </sheetData>
  <mergeCells count="2">
    <mergeCell ref="A3:C3"/>
    <mergeCell ref="A4:C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66"/>
  <sheetViews>
    <sheetView workbookViewId="0">
      <selection activeCell="C4" sqref="C4"/>
    </sheetView>
  </sheetViews>
  <sheetFormatPr defaultColWidth="12.85546875" defaultRowHeight="15.75"/>
  <cols>
    <col min="1" max="1" width="6.85546875" style="3" customWidth="1"/>
    <col min="2" max="2" width="38.140625" style="3" customWidth="1"/>
    <col min="3" max="13" width="13.7109375" style="3" customWidth="1"/>
    <col min="14" max="18" width="11.42578125" style="3" customWidth="1"/>
    <col min="19" max="16384" width="12.85546875" style="3"/>
  </cols>
  <sheetData>
    <row r="1" spans="1:18" ht="21" customHeight="1">
      <c r="A1" s="75" t="s">
        <v>45</v>
      </c>
      <c r="B1" s="75"/>
      <c r="C1" s="135"/>
      <c r="D1" s="136"/>
      <c r="E1" s="38"/>
      <c r="F1" s="2"/>
      <c r="G1" s="2"/>
      <c r="H1" s="2"/>
      <c r="I1" s="2"/>
      <c r="J1" s="38"/>
      <c r="K1" s="2"/>
      <c r="L1" s="2"/>
      <c r="M1" s="27" t="s">
        <v>149</v>
      </c>
      <c r="N1" s="2"/>
      <c r="O1" s="2"/>
      <c r="Q1" s="75"/>
    </row>
    <row r="2" spans="1:18" ht="21" customHeight="1">
      <c r="A2" s="137" t="s">
        <v>150</v>
      </c>
      <c r="B2" s="137"/>
      <c r="C2" s="137"/>
      <c r="D2" s="137"/>
      <c r="E2" s="137"/>
      <c r="F2" s="137"/>
      <c r="G2" s="137"/>
      <c r="H2" s="137"/>
      <c r="I2" s="137"/>
      <c r="J2" s="137"/>
      <c r="K2" s="137"/>
      <c r="L2" s="137"/>
      <c r="M2" s="137"/>
      <c r="N2" s="39"/>
      <c r="O2" s="39"/>
      <c r="P2" s="39"/>
      <c r="Q2" s="39"/>
      <c r="R2" s="39"/>
    </row>
    <row r="3" spans="1:18" ht="18" customHeight="1">
      <c r="A3" s="37" t="s">
        <v>44</v>
      </c>
      <c r="B3" s="37"/>
      <c r="C3" s="37"/>
      <c r="D3" s="37"/>
      <c r="E3" s="37"/>
      <c r="F3" s="37"/>
      <c r="G3" s="37"/>
      <c r="H3" s="37"/>
      <c r="I3" s="37"/>
      <c r="J3" s="37"/>
      <c r="K3" s="37"/>
      <c r="L3" s="37"/>
      <c r="M3" s="37"/>
      <c r="N3" s="6"/>
      <c r="O3" s="6"/>
      <c r="P3" s="6"/>
      <c r="Q3" s="6"/>
      <c r="R3" s="6"/>
    </row>
    <row r="4" spans="1:18" ht="18.75">
      <c r="A4" s="77"/>
      <c r="B4" s="77"/>
      <c r="C4" s="2"/>
      <c r="D4" s="2"/>
      <c r="E4" s="2"/>
      <c r="F4" s="2"/>
      <c r="G4" s="2"/>
      <c r="H4" s="2"/>
      <c r="I4" s="2"/>
      <c r="J4" s="2"/>
      <c r="K4" s="2"/>
      <c r="L4" s="2"/>
      <c r="M4" s="2"/>
      <c r="N4" s="2"/>
      <c r="O4" s="2"/>
      <c r="P4" s="2"/>
      <c r="Q4" s="2"/>
      <c r="R4" s="2"/>
    </row>
    <row r="5" spans="1:18" ht="19.5" customHeight="1">
      <c r="A5" s="7"/>
      <c r="B5" s="7"/>
      <c r="C5" s="8"/>
      <c r="D5" s="8"/>
      <c r="E5" s="138"/>
      <c r="F5" s="138"/>
      <c r="G5" s="139"/>
      <c r="H5" s="139"/>
      <c r="I5" s="8"/>
      <c r="J5" s="138"/>
      <c r="K5" s="138"/>
      <c r="L5" s="8"/>
      <c r="M5" s="32" t="s">
        <v>0</v>
      </c>
      <c r="N5" s="8"/>
      <c r="O5" s="8"/>
      <c r="Q5" s="140"/>
      <c r="R5" s="32"/>
    </row>
    <row r="6" spans="1:18" s="146" customFormat="1" ht="27.75" customHeight="1">
      <c r="A6" s="141" t="s">
        <v>1</v>
      </c>
      <c r="B6" s="141" t="s">
        <v>151</v>
      </c>
      <c r="C6" s="141" t="s">
        <v>152</v>
      </c>
      <c r="D6" s="141" t="s">
        <v>153</v>
      </c>
      <c r="E6" s="142" t="s">
        <v>154</v>
      </c>
      <c r="F6" s="142" t="s">
        <v>155</v>
      </c>
      <c r="G6" s="143" t="s">
        <v>156</v>
      </c>
      <c r="H6" s="143" t="s">
        <v>157</v>
      </c>
      <c r="I6" s="144" t="s">
        <v>158</v>
      </c>
      <c r="J6" s="145" t="s">
        <v>159</v>
      </c>
      <c r="K6" s="145"/>
      <c r="L6" s="145"/>
      <c r="M6" s="144" t="s">
        <v>160</v>
      </c>
    </row>
    <row r="7" spans="1:18" s="149" customFormat="1" ht="94.9" customHeight="1">
      <c r="A7" s="147"/>
      <c r="B7" s="147"/>
      <c r="C7" s="147"/>
      <c r="D7" s="147"/>
      <c r="E7" s="142"/>
      <c r="F7" s="142"/>
      <c r="G7" s="143"/>
      <c r="H7" s="143"/>
      <c r="I7" s="144"/>
      <c r="J7" s="148" t="s">
        <v>161</v>
      </c>
      <c r="K7" s="148" t="s">
        <v>162</v>
      </c>
      <c r="L7" s="148" t="s">
        <v>163</v>
      </c>
      <c r="M7" s="144"/>
    </row>
    <row r="8" spans="1:18" s="155" customFormat="1" ht="18.75" customHeight="1">
      <c r="A8" s="150"/>
      <c r="B8" s="151" t="s">
        <v>152</v>
      </c>
      <c r="C8" s="152">
        <f>SUM(D8:J8)+M8</f>
        <v>2428274</v>
      </c>
      <c r="D8" s="153">
        <f t="shared" ref="D8:J8" si="0">D9+D56+D57+D58+D59+D60+D61</f>
        <v>0</v>
      </c>
      <c r="E8" s="152">
        <f t="shared" si="0"/>
        <v>2339312</v>
      </c>
      <c r="F8" s="153">
        <f t="shared" si="0"/>
        <v>3700</v>
      </c>
      <c r="G8" s="153">
        <f t="shared" si="0"/>
        <v>1300</v>
      </c>
      <c r="H8" s="153">
        <f t="shared" si="0"/>
        <v>83962</v>
      </c>
      <c r="I8" s="153">
        <f t="shared" si="0"/>
        <v>0</v>
      </c>
      <c r="J8" s="153">
        <f t="shared" si="0"/>
        <v>0</v>
      </c>
      <c r="K8" s="154"/>
      <c r="L8" s="154"/>
      <c r="M8" s="154">
        <f>M9+M56+M57+M58+M59+M60+M61</f>
        <v>0</v>
      </c>
    </row>
    <row r="9" spans="1:18" s="160" customFormat="1" ht="19.899999999999999" customHeight="1">
      <c r="A9" s="156" t="s">
        <v>6</v>
      </c>
      <c r="B9" s="157" t="s">
        <v>164</v>
      </c>
      <c r="C9" s="152">
        <f>SUM(D9:J9)+M9</f>
        <v>2339312</v>
      </c>
      <c r="D9" s="158">
        <f t="shared" ref="D9:J9" si="1">SUM(D16:D55)</f>
        <v>0</v>
      </c>
      <c r="E9" s="152">
        <f>SUM(E10:E55)</f>
        <v>2339312</v>
      </c>
      <c r="F9" s="158">
        <f t="shared" si="1"/>
        <v>0</v>
      </c>
      <c r="G9" s="158">
        <f t="shared" si="1"/>
        <v>0</v>
      </c>
      <c r="H9" s="158">
        <f t="shared" si="1"/>
        <v>0</v>
      </c>
      <c r="I9" s="158">
        <f t="shared" si="1"/>
        <v>0</v>
      </c>
      <c r="J9" s="158">
        <f t="shared" si="1"/>
        <v>0</v>
      </c>
      <c r="K9" s="152"/>
      <c r="L9" s="152"/>
      <c r="M9" s="159">
        <f>SUM(M16:M533)</f>
        <v>0</v>
      </c>
    </row>
    <row r="10" spans="1:18" s="160" customFormat="1" ht="19.899999999999999" customHeight="1">
      <c r="A10" s="161">
        <v>1</v>
      </c>
      <c r="B10" s="162" t="s">
        <v>165</v>
      </c>
      <c r="C10" s="152">
        <v>33062</v>
      </c>
      <c r="D10" s="158"/>
      <c r="E10" s="152">
        <v>33062</v>
      </c>
      <c r="F10" s="158"/>
      <c r="G10" s="158"/>
      <c r="H10" s="158"/>
      <c r="I10" s="158"/>
      <c r="J10" s="158"/>
      <c r="K10" s="152"/>
      <c r="L10" s="152"/>
      <c r="M10" s="159"/>
    </row>
    <row r="11" spans="1:18" s="160" customFormat="1" ht="19.899999999999999" customHeight="1">
      <c r="A11" s="161">
        <v>2</v>
      </c>
      <c r="B11" s="162" t="s">
        <v>166</v>
      </c>
      <c r="C11" s="152">
        <v>19047</v>
      </c>
      <c r="D11" s="158"/>
      <c r="E11" s="152">
        <v>19047</v>
      </c>
      <c r="F11" s="158"/>
      <c r="G11" s="158"/>
      <c r="H11" s="158"/>
      <c r="I11" s="158"/>
      <c r="J11" s="158"/>
      <c r="K11" s="152"/>
      <c r="L11" s="152"/>
      <c r="M11" s="159"/>
    </row>
    <row r="12" spans="1:18" s="160" customFormat="1" ht="19.899999999999999" customHeight="1">
      <c r="A12" s="161">
        <v>3</v>
      </c>
      <c r="B12" s="162" t="s">
        <v>167</v>
      </c>
      <c r="C12" s="152">
        <v>4547</v>
      </c>
      <c r="D12" s="158"/>
      <c r="E12" s="152">
        <v>4547</v>
      </c>
      <c r="F12" s="158"/>
      <c r="G12" s="158"/>
      <c r="H12" s="158"/>
      <c r="I12" s="158"/>
      <c r="J12" s="158"/>
      <c r="K12" s="152"/>
      <c r="L12" s="152"/>
      <c r="M12" s="159"/>
    </row>
    <row r="13" spans="1:18" s="160" customFormat="1" ht="19.899999999999999" customHeight="1">
      <c r="A13" s="161">
        <v>4</v>
      </c>
      <c r="B13" s="162" t="s">
        <v>168</v>
      </c>
      <c r="C13" s="152">
        <v>171442</v>
      </c>
      <c r="D13" s="158"/>
      <c r="E13" s="152">
        <v>171442</v>
      </c>
      <c r="F13" s="158"/>
      <c r="G13" s="158"/>
      <c r="H13" s="158"/>
      <c r="I13" s="158"/>
      <c r="J13" s="158"/>
      <c r="K13" s="152"/>
      <c r="L13" s="152"/>
      <c r="M13" s="159"/>
    </row>
    <row r="14" spans="1:18" s="160" customFormat="1" ht="19.899999999999999" customHeight="1">
      <c r="A14" s="161">
        <v>5</v>
      </c>
      <c r="B14" s="162" t="s">
        <v>169</v>
      </c>
      <c r="C14" s="152">
        <v>12236</v>
      </c>
      <c r="D14" s="158"/>
      <c r="E14" s="152">
        <v>12236</v>
      </c>
      <c r="F14" s="158"/>
      <c r="G14" s="158"/>
      <c r="H14" s="158"/>
      <c r="I14" s="158"/>
      <c r="J14" s="158"/>
      <c r="K14" s="152"/>
      <c r="L14" s="152"/>
      <c r="M14" s="159"/>
    </row>
    <row r="15" spans="1:18" s="160" customFormat="1" ht="19.899999999999999" customHeight="1">
      <c r="A15" s="161">
        <v>6</v>
      </c>
      <c r="B15" s="162" t="s">
        <v>170</v>
      </c>
      <c r="C15" s="152">
        <v>8847</v>
      </c>
      <c r="D15" s="158"/>
      <c r="E15" s="152">
        <v>8847</v>
      </c>
      <c r="F15" s="158"/>
      <c r="G15" s="158"/>
      <c r="H15" s="158"/>
      <c r="I15" s="158"/>
      <c r="J15" s="158"/>
      <c r="K15" s="152"/>
      <c r="L15" s="152"/>
      <c r="M15" s="159"/>
    </row>
    <row r="16" spans="1:18" s="160" customFormat="1" ht="19.899999999999999" customHeight="1">
      <c r="A16" s="161">
        <v>7</v>
      </c>
      <c r="B16" s="162" t="s">
        <v>171</v>
      </c>
      <c r="C16" s="152">
        <f t="shared" ref="C16:C61" si="2">SUM(D16:J16)+M16</f>
        <v>7965</v>
      </c>
      <c r="D16" s="152"/>
      <c r="E16" s="152">
        <f>450+7515</f>
        <v>7965</v>
      </c>
      <c r="F16" s="152"/>
      <c r="G16" s="152"/>
      <c r="H16" s="152"/>
      <c r="I16" s="152"/>
      <c r="J16" s="152"/>
      <c r="K16" s="152"/>
      <c r="L16" s="152"/>
      <c r="M16" s="159"/>
    </row>
    <row r="17" spans="1:13" s="160" customFormat="1" ht="12.75">
      <c r="A17" s="161">
        <v>8</v>
      </c>
      <c r="B17" s="163" t="s">
        <v>172</v>
      </c>
      <c r="C17" s="152">
        <f t="shared" si="2"/>
        <v>19216</v>
      </c>
      <c r="D17" s="152"/>
      <c r="E17" s="152">
        <f>13559+5657</f>
        <v>19216</v>
      </c>
      <c r="F17" s="152"/>
      <c r="G17" s="152"/>
      <c r="H17" s="152"/>
      <c r="I17" s="152"/>
      <c r="J17" s="152"/>
      <c r="K17" s="152"/>
      <c r="L17" s="152"/>
      <c r="M17" s="159"/>
    </row>
    <row r="18" spans="1:13" s="160" customFormat="1" ht="12.75">
      <c r="A18" s="161">
        <v>9</v>
      </c>
      <c r="B18" s="163" t="s">
        <v>173</v>
      </c>
      <c r="C18" s="152">
        <f t="shared" si="2"/>
        <v>13233</v>
      </c>
      <c r="D18" s="152"/>
      <c r="E18" s="152">
        <v>13233</v>
      </c>
      <c r="F18" s="152"/>
      <c r="G18" s="152"/>
      <c r="H18" s="152"/>
      <c r="I18" s="152"/>
      <c r="J18" s="152"/>
      <c r="K18" s="152"/>
      <c r="L18" s="152"/>
      <c r="M18" s="159"/>
    </row>
    <row r="19" spans="1:13" s="160" customFormat="1" ht="12.75">
      <c r="A19" s="161">
        <v>10</v>
      </c>
      <c r="B19" s="163" t="s">
        <v>174</v>
      </c>
      <c r="C19" s="152">
        <f t="shared" si="2"/>
        <v>17961</v>
      </c>
      <c r="D19" s="152"/>
      <c r="E19" s="152">
        <f>10000+7961</f>
        <v>17961</v>
      </c>
      <c r="F19" s="152"/>
      <c r="G19" s="152"/>
      <c r="H19" s="152"/>
      <c r="I19" s="152"/>
      <c r="J19" s="152"/>
      <c r="K19" s="152"/>
      <c r="L19" s="152"/>
      <c r="M19" s="159"/>
    </row>
    <row r="20" spans="1:13" s="160" customFormat="1" ht="12.75">
      <c r="A20" s="161">
        <v>11</v>
      </c>
      <c r="B20" s="163" t="s">
        <v>175</v>
      </c>
      <c r="C20" s="152">
        <f t="shared" si="2"/>
        <v>68828</v>
      </c>
      <c r="D20" s="152"/>
      <c r="E20" s="152">
        <f>55000+13828</f>
        <v>68828</v>
      </c>
      <c r="F20" s="152"/>
      <c r="G20" s="152"/>
      <c r="H20" s="152"/>
      <c r="I20" s="152"/>
      <c r="J20" s="152"/>
      <c r="K20" s="152"/>
      <c r="L20" s="152"/>
      <c r="M20" s="159"/>
    </row>
    <row r="21" spans="1:13" s="160" customFormat="1" ht="12.75">
      <c r="A21" s="161">
        <v>12</v>
      </c>
      <c r="B21" s="163" t="s">
        <v>176</v>
      </c>
      <c r="C21" s="152">
        <f t="shared" si="2"/>
        <v>623917</v>
      </c>
      <c r="D21" s="152"/>
      <c r="E21" s="152">
        <f>615918+7999</f>
        <v>623917</v>
      </c>
      <c r="F21" s="152"/>
      <c r="G21" s="152"/>
      <c r="H21" s="152"/>
      <c r="I21" s="152"/>
      <c r="J21" s="152"/>
      <c r="K21" s="152"/>
      <c r="L21" s="152"/>
      <c r="M21" s="159"/>
    </row>
    <row r="22" spans="1:13" s="160" customFormat="1" ht="12.75">
      <c r="A22" s="161">
        <v>13</v>
      </c>
      <c r="B22" s="163" t="s">
        <v>177</v>
      </c>
      <c r="C22" s="152">
        <f t="shared" si="2"/>
        <v>876698</v>
      </c>
      <c r="D22" s="152"/>
      <c r="E22" s="152">
        <f>858565+7196+10937</f>
        <v>876698</v>
      </c>
      <c r="F22" s="152"/>
      <c r="G22" s="152"/>
      <c r="H22" s="152"/>
      <c r="I22" s="152"/>
      <c r="J22" s="152"/>
      <c r="K22" s="152"/>
      <c r="L22" s="152"/>
      <c r="M22" s="159"/>
    </row>
    <row r="23" spans="1:13" s="160" customFormat="1" ht="12.75">
      <c r="A23" s="161">
        <v>14</v>
      </c>
      <c r="B23" s="163" t="s">
        <v>178</v>
      </c>
      <c r="C23" s="152">
        <f t="shared" si="2"/>
        <v>61505</v>
      </c>
      <c r="D23" s="152"/>
      <c r="E23" s="152">
        <f>51139+10366</f>
        <v>61505</v>
      </c>
      <c r="F23" s="152"/>
      <c r="G23" s="152"/>
      <c r="H23" s="152"/>
      <c r="I23" s="152"/>
      <c r="J23" s="152"/>
      <c r="K23" s="152"/>
      <c r="L23" s="152"/>
      <c r="M23" s="159"/>
    </row>
    <row r="24" spans="1:13" s="160" customFormat="1" ht="12.75">
      <c r="A24" s="161">
        <v>15</v>
      </c>
      <c r="B24" s="163" t="s">
        <v>179</v>
      </c>
      <c r="C24" s="152">
        <f t="shared" si="2"/>
        <v>46538</v>
      </c>
      <c r="D24" s="152"/>
      <c r="E24" s="152">
        <f>25633+2340+18565</f>
        <v>46538</v>
      </c>
      <c r="F24" s="164"/>
      <c r="G24" s="152"/>
      <c r="H24" s="152"/>
      <c r="I24" s="152"/>
      <c r="J24" s="152"/>
      <c r="K24" s="152"/>
      <c r="L24" s="152"/>
      <c r="M24" s="159"/>
    </row>
    <row r="25" spans="1:13" s="160" customFormat="1" ht="12.75">
      <c r="A25" s="161">
        <v>16</v>
      </c>
      <c r="B25" s="163" t="s">
        <v>180</v>
      </c>
      <c r="C25" s="152">
        <f t="shared" si="2"/>
        <v>19491</v>
      </c>
      <c r="D25" s="152"/>
      <c r="E25" s="152">
        <f>6000+4500+8991</f>
        <v>19491</v>
      </c>
      <c r="F25" s="152"/>
      <c r="G25" s="152"/>
      <c r="H25" s="152"/>
      <c r="I25" s="152"/>
      <c r="J25" s="152"/>
      <c r="K25" s="152"/>
      <c r="L25" s="152"/>
      <c r="M25" s="159"/>
    </row>
    <row r="26" spans="1:13" s="160" customFormat="1" ht="12.75">
      <c r="A26" s="161">
        <v>17</v>
      </c>
      <c r="B26" s="163" t="s">
        <v>181</v>
      </c>
      <c r="C26" s="152">
        <f t="shared" si="2"/>
        <v>18172</v>
      </c>
      <c r="D26" s="152"/>
      <c r="E26" s="152">
        <v>18172</v>
      </c>
      <c r="F26" s="152"/>
      <c r="G26" s="152"/>
      <c r="H26" s="152"/>
      <c r="I26" s="152"/>
      <c r="J26" s="152"/>
      <c r="K26" s="152"/>
      <c r="L26" s="152"/>
      <c r="M26" s="159"/>
    </row>
    <row r="27" spans="1:13" s="160" customFormat="1" ht="12.75">
      <c r="A27" s="161">
        <v>18</v>
      </c>
      <c r="B27" s="163" t="s">
        <v>182</v>
      </c>
      <c r="C27" s="152">
        <f t="shared" si="2"/>
        <v>7819</v>
      </c>
      <c r="D27" s="152"/>
      <c r="E27" s="152">
        <v>7819</v>
      </c>
      <c r="F27" s="152"/>
      <c r="G27" s="152"/>
      <c r="H27" s="152"/>
      <c r="I27" s="152"/>
      <c r="J27" s="152"/>
      <c r="K27" s="152"/>
      <c r="L27" s="152"/>
      <c r="M27" s="159"/>
    </row>
    <row r="28" spans="1:13" s="160" customFormat="1" ht="12.75">
      <c r="A28" s="161">
        <v>19</v>
      </c>
      <c r="B28" s="163" t="s">
        <v>183</v>
      </c>
      <c r="C28" s="152">
        <f t="shared" si="2"/>
        <v>8555</v>
      </c>
      <c r="D28" s="152"/>
      <c r="E28" s="152">
        <v>8555</v>
      </c>
      <c r="F28" s="152"/>
      <c r="G28" s="152"/>
      <c r="H28" s="152"/>
      <c r="I28" s="152"/>
      <c r="J28" s="152"/>
      <c r="K28" s="152"/>
      <c r="L28" s="152"/>
      <c r="M28" s="159"/>
    </row>
    <row r="29" spans="1:13" s="160" customFormat="1" ht="12.75">
      <c r="A29" s="161">
        <v>20</v>
      </c>
      <c r="B29" s="163" t="s">
        <v>184</v>
      </c>
      <c r="C29" s="152">
        <f t="shared" si="2"/>
        <v>17745</v>
      </c>
      <c r="D29" s="152"/>
      <c r="E29" s="152">
        <v>17745</v>
      </c>
      <c r="F29" s="152"/>
      <c r="G29" s="152"/>
      <c r="H29" s="152"/>
      <c r="I29" s="152"/>
      <c r="J29" s="152"/>
      <c r="K29" s="152"/>
      <c r="L29" s="152"/>
      <c r="M29" s="159"/>
    </row>
    <row r="30" spans="1:13" s="160" customFormat="1" ht="12.75">
      <c r="A30" s="161">
        <v>21</v>
      </c>
      <c r="B30" s="163" t="s">
        <v>185</v>
      </c>
      <c r="C30" s="152">
        <f t="shared" si="2"/>
        <v>3517</v>
      </c>
      <c r="D30" s="152"/>
      <c r="E30" s="152">
        <v>3517</v>
      </c>
      <c r="F30" s="152"/>
      <c r="G30" s="152"/>
      <c r="H30" s="152"/>
      <c r="I30" s="152"/>
      <c r="J30" s="152"/>
      <c r="K30" s="152"/>
      <c r="L30" s="152"/>
      <c r="M30" s="159"/>
    </row>
    <row r="31" spans="1:13" s="160" customFormat="1" ht="12.75">
      <c r="A31" s="161">
        <v>22</v>
      </c>
      <c r="B31" s="165" t="s">
        <v>186</v>
      </c>
      <c r="C31" s="152">
        <f t="shared" si="2"/>
        <v>108348</v>
      </c>
      <c r="D31" s="152"/>
      <c r="E31" s="152">
        <v>108348</v>
      </c>
      <c r="F31" s="152"/>
      <c r="G31" s="152"/>
      <c r="H31" s="152"/>
      <c r="I31" s="152"/>
      <c r="J31" s="152"/>
      <c r="K31" s="152"/>
      <c r="L31" s="152"/>
      <c r="M31" s="159"/>
    </row>
    <row r="32" spans="1:13" s="160" customFormat="1" ht="12.75">
      <c r="A32" s="161">
        <v>23</v>
      </c>
      <c r="B32" s="163" t="s">
        <v>187</v>
      </c>
      <c r="C32" s="152">
        <f t="shared" si="2"/>
        <v>11375</v>
      </c>
      <c r="D32" s="152"/>
      <c r="E32" s="152">
        <v>11375</v>
      </c>
      <c r="F32" s="152"/>
      <c r="G32" s="152"/>
      <c r="H32" s="152"/>
      <c r="I32" s="152"/>
      <c r="J32" s="152"/>
      <c r="K32" s="152"/>
      <c r="L32" s="152"/>
      <c r="M32" s="159"/>
    </row>
    <row r="33" spans="1:13" s="160" customFormat="1" ht="12.75">
      <c r="A33" s="161">
        <v>24</v>
      </c>
      <c r="B33" s="163" t="s">
        <v>188</v>
      </c>
      <c r="C33" s="152">
        <f t="shared" si="2"/>
        <v>3839</v>
      </c>
      <c r="D33" s="152"/>
      <c r="E33" s="152">
        <v>3839</v>
      </c>
      <c r="F33" s="152"/>
      <c r="G33" s="152"/>
      <c r="H33" s="152"/>
      <c r="I33" s="152"/>
      <c r="J33" s="152"/>
      <c r="K33" s="152"/>
      <c r="L33" s="152"/>
      <c r="M33" s="159"/>
    </row>
    <row r="34" spans="1:13" s="160" customFormat="1" ht="12.75">
      <c r="A34" s="161">
        <v>25</v>
      </c>
      <c r="B34" s="163" t="s">
        <v>189</v>
      </c>
      <c r="C34" s="152">
        <f t="shared" si="2"/>
        <v>4994</v>
      </c>
      <c r="D34" s="152"/>
      <c r="E34" s="152">
        <v>4994</v>
      </c>
      <c r="F34" s="152"/>
      <c r="G34" s="152"/>
      <c r="H34" s="152"/>
      <c r="I34" s="152"/>
      <c r="J34" s="152"/>
      <c r="K34" s="152"/>
      <c r="L34" s="152"/>
      <c r="M34" s="159"/>
    </row>
    <row r="35" spans="1:13" s="160" customFormat="1" ht="12.75">
      <c r="A35" s="161">
        <v>26</v>
      </c>
      <c r="B35" s="163" t="s">
        <v>190</v>
      </c>
      <c r="C35" s="152">
        <f t="shared" si="2"/>
        <v>6958</v>
      </c>
      <c r="D35" s="152"/>
      <c r="E35" s="152">
        <v>6958</v>
      </c>
      <c r="F35" s="152"/>
      <c r="G35" s="152"/>
      <c r="H35" s="152"/>
      <c r="I35" s="152"/>
      <c r="J35" s="152"/>
      <c r="K35" s="152"/>
      <c r="L35" s="152"/>
      <c r="M35" s="159"/>
    </row>
    <row r="36" spans="1:13" s="160" customFormat="1" ht="12.75">
      <c r="A36" s="161">
        <v>27</v>
      </c>
      <c r="B36" s="163" t="s">
        <v>191</v>
      </c>
      <c r="C36" s="152">
        <f t="shared" si="2"/>
        <v>2331</v>
      </c>
      <c r="D36" s="152"/>
      <c r="E36" s="152">
        <v>2331</v>
      </c>
      <c r="F36" s="152"/>
      <c r="G36" s="152"/>
      <c r="H36" s="152"/>
      <c r="I36" s="152"/>
      <c r="J36" s="152"/>
      <c r="K36" s="152"/>
      <c r="L36" s="152"/>
      <c r="M36" s="159"/>
    </row>
    <row r="37" spans="1:13" s="160" customFormat="1" ht="12.75">
      <c r="A37" s="161">
        <v>28</v>
      </c>
      <c r="B37" s="163" t="s">
        <v>192</v>
      </c>
      <c r="C37" s="152">
        <f t="shared" si="2"/>
        <v>3640</v>
      </c>
      <c r="D37" s="152"/>
      <c r="E37" s="152">
        <v>3640</v>
      </c>
      <c r="F37" s="152"/>
      <c r="G37" s="152"/>
      <c r="H37" s="152"/>
      <c r="I37" s="152"/>
      <c r="J37" s="152"/>
      <c r="K37" s="152"/>
      <c r="L37" s="152"/>
      <c r="M37" s="159"/>
    </row>
    <row r="38" spans="1:13" s="160" customFormat="1" ht="12.75">
      <c r="A38" s="161">
        <v>29</v>
      </c>
      <c r="B38" s="163" t="s">
        <v>193</v>
      </c>
      <c r="C38" s="152">
        <f t="shared" si="2"/>
        <v>1152</v>
      </c>
      <c r="D38" s="152"/>
      <c r="E38" s="152">
        <v>1152</v>
      </c>
      <c r="F38" s="152"/>
      <c r="G38" s="152"/>
      <c r="H38" s="152"/>
      <c r="I38" s="152"/>
      <c r="J38" s="152"/>
      <c r="K38" s="152"/>
      <c r="L38" s="152"/>
      <c r="M38" s="159"/>
    </row>
    <row r="39" spans="1:13" s="160" customFormat="1" ht="12.75">
      <c r="A39" s="161">
        <v>30</v>
      </c>
      <c r="B39" s="163" t="s">
        <v>194</v>
      </c>
      <c r="C39" s="152">
        <f t="shared" si="2"/>
        <v>904</v>
      </c>
      <c r="D39" s="152"/>
      <c r="E39" s="152">
        <v>904</v>
      </c>
      <c r="F39" s="152"/>
      <c r="G39" s="152"/>
      <c r="H39" s="152"/>
      <c r="I39" s="152"/>
      <c r="J39" s="152"/>
      <c r="K39" s="152"/>
      <c r="L39" s="152"/>
      <c r="M39" s="159"/>
    </row>
    <row r="40" spans="1:13" s="160" customFormat="1" ht="12.75">
      <c r="A40" s="161">
        <v>31</v>
      </c>
      <c r="B40" s="163" t="s">
        <v>195</v>
      </c>
      <c r="C40" s="152">
        <f t="shared" si="2"/>
        <v>3914</v>
      </c>
      <c r="D40" s="152"/>
      <c r="E40" s="152">
        <f>2414+1000+500</f>
        <v>3914</v>
      </c>
      <c r="F40" s="152"/>
      <c r="G40" s="152"/>
      <c r="H40" s="152"/>
      <c r="I40" s="152"/>
      <c r="J40" s="152"/>
      <c r="K40" s="152"/>
      <c r="L40" s="152"/>
      <c r="M40" s="159"/>
    </row>
    <row r="41" spans="1:13" s="160" customFormat="1" ht="12.75">
      <c r="A41" s="161">
        <v>32</v>
      </c>
      <c r="B41" s="163" t="s">
        <v>196</v>
      </c>
      <c r="C41" s="152">
        <f t="shared" si="2"/>
        <v>994</v>
      </c>
      <c r="D41" s="152"/>
      <c r="E41" s="152">
        <v>994</v>
      </c>
      <c r="F41" s="152"/>
      <c r="G41" s="152"/>
      <c r="H41" s="152"/>
      <c r="I41" s="152"/>
      <c r="J41" s="152"/>
      <c r="K41" s="152"/>
      <c r="L41" s="152"/>
      <c r="M41" s="159"/>
    </row>
    <row r="42" spans="1:13" s="160" customFormat="1" ht="12.75">
      <c r="A42" s="161">
        <v>33</v>
      </c>
      <c r="B42" s="163" t="s">
        <v>197</v>
      </c>
      <c r="C42" s="152">
        <f t="shared" si="2"/>
        <v>631</v>
      </c>
      <c r="D42" s="152"/>
      <c r="E42" s="152">
        <v>631</v>
      </c>
      <c r="F42" s="152"/>
      <c r="G42" s="152"/>
      <c r="H42" s="152"/>
      <c r="I42" s="152"/>
      <c r="J42" s="152"/>
      <c r="K42" s="152"/>
      <c r="L42" s="152"/>
      <c r="M42" s="159"/>
    </row>
    <row r="43" spans="1:13" s="160" customFormat="1" ht="12.75">
      <c r="A43" s="161">
        <v>34</v>
      </c>
      <c r="B43" s="163" t="s">
        <v>198</v>
      </c>
      <c r="C43" s="152">
        <f t="shared" si="2"/>
        <v>536</v>
      </c>
      <c r="D43" s="152"/>
      <c r="E43" s="152">
        <v>536</v>
      </c>
      <c r="F43" s="152"/>
      <c r="G43" s="152"/>
      <c r="H43" s="152"/>
      <c r="I43" s="152"/>
      <c r="J43" s="152"/>
      <c r="K43" s="152"/>
      <c r="L43" s="152"/>
      <c r="M43" s="159"/>
    </row>
    <row r="44" spans="1:13" s="160" customFormat="1" ht="12.75">
      <c r="A44" s="161">
        <v>35</v>
      </c>
      <c r="B44" s="163" t="s">
        <v>199</v>
      </c>
      <c r="C44" s="152">
        <f t="shared" si="2"/>
        <v>818</v>
      </c>
      <c r="D44" s="152"/>
      <c r="E44" s="152">
        <v>818</v>
      </c>
      <c r="F44" s="152"/>
      <c r="G44" s="152"/>
      <c r="H44" s="152"/>
      <c r="I44" s="152"/>
      <c r="J44" s="152"/>
      <c r="K44" s="152"/>
      <c r="L44" s="152"/>
      <c r="M44" s="159"/>
    </row>
    <row r="45" spans="1:13" s="160" customFormat="1" ht="12.75">
      <c r="A45" s="161">
        <v>36</v>
      </c>
      <c r="B45" s="163" t="s">
        <v>200</v>
      </c>
      <c r="C45" s="152">
        <f t="shared" si="2"/>
        <v>829</v>
      </c>
      <c r="D45" s="152"/>
      <c r="E45" s="152">
        <v>829</v>
      </c>
      <c r="F45" s="152"/>
      <c r="G45" s="152"/>
      <c r="H45" s="152"/>
      <c r="I45" s="152"/>
      <c r="J45" s="152"/>
      <c r="K45" s="152"/>
      <c r="L45" s="152"/>
      <c r="M45" s="159"/>
    </row>
    <row r="46" spans="1:13" s="160" customFormat="1" ht="12.75">
      <c r="A46" s="161">
        <v>37</v>
      </c>
      <c r="B46" s="163" t="s">
        <v>201</v>
      </c>
      <c r="C46" s="152">
        <f t="shared" si="2"/>
        <v>799</v>
      </c>
      <c r="D46" s="152"/>
      <c r="E46" s="152">
        <v>799</v>
      </c>
      <c r="F46" s="152"/>
      <c r="G46" s="152"/>
      <c r="H46" s="152"/>
      <c r="I46" s="152"/>
      <c r="J46" s="152"/>
      <c r="K46" s="152"/>
      <c r="L46" s="152"/>
      <c r="M46" s="159"/>
    </row>
    <row r="47" spans="1:13" s="160" customFormat="1" ht="12.75">
      <c r="A47" s="161">
        <v>38</v>
      </c>
      <c r="B47" s="163" t="s">
        <v>202</v>
      </c>
      <c r="C47" s="152">
        <f t="shared" si="2"/>
        <v>784</v>
      </c>
      <c r="D47" s="152"/>
      <c r="E47" s="152">
        <v>784</v>
      </c>
      <c r="F47" s="152"/>
      <c r="G47" s="152"/>
      <c r="H47" s="152"/>
      <c r="I47" s="152"/>
      <c r="J47" s="152"/>
      <c r="K47" s="152"/>
      <c r="L47" s="152"/>
      <c r="M47" s="159"/>
    </row>
    <row r="48" spans="1:13" s="160" customFormat="1" ht="12.75">
      <c r="A48" s="161">
        <v>39</v>
      </c>
      <c r="B48" s="163" t="s">
        <v>203</v>
      </c>
      <c r="C48" s="152">
        <f t="shared" si="2"/>
        <v>409</v>
      </c>
      <c r="D48" s="152"/>
      <c r="E48" s="152">
        <v>409</v>
      </c>
      <c r="F48" s="152"/>
      <c r="G48" s="152"/>
      <c r="H48" s="152"/>
      <c r="I48" s="152"/>
      <c r="J48" s="152"/>
      <c r="K48" s="152"/>
      <c r="L48" s="152"/>
      <c r="M48" s="159"/>
    </row>
    <row r="49" spans="1:18" s="160" customFormat="1" ht="19.899999999999999" customHeight="1">
      <c r="A49" s="161">
        <v>40</v>
      </c>
      <c r="B49" s="163" t="s">
        <v>204</v>
      </c>
      <c r="C49" s="152">
        <f t="shared" si="2"/>
        <v>510</v>
      </c>
      <c r="D49" s="152"/>
      <c r="E49" s="152">
        <v>510</v>
      </c>
      <c r="F49" s="152"/>
      <c r="G49" s="152"/>
      <c r="H49" s="152"/>
      <c r="I49" s="152"/>
      <c r="J49" s="152"/>
      <c r="K49" s="152"/>
      <c r="L49" s="152"/>
      <c r="M49" s="159"/>
    </row>
    <row r="50" spans="1:18" s="160" customFormat="1" ht="19.899999999999999" customHeight="1">
      <c r="A50" s="161">
        <v>41</v>
      </c>
      <c r="B50" s="163" t="s">
        <v>205</v>
      </c>
      <c r="C50" s="152">
        <f t="shared" si="2"/>
        <v>543</v>
      </c>
      <c r="D50" s="152"/>
      <c r="E50" s="152">
        <v>543</v>
      </c>
      <c r="F50" s="152"/>
      <c r="G50" s="152"/>
      <c r="H50" s="152"/>
      <c r="I50" s="152"/>
      <c r="J50" s="152"/>
      <c r="K50" s="152"/>
      <c r="L50" s="152"/>
      <c r="M50" s="159"/>
    </row>
    <row r="51" spans="1:18" s="160" customFormat="1" ht="19.899999999999999" customHeight="1">
      <c r="A51" s="161">
        <v>42</v>
      </c>
      <c r="B51" s="163" t="s">
        <v>206</v>
      </c>
      <c r="C51" s="152">
        <f t="shared" si="2"/>
        <v>468</v>
      </c>
      <c r="D51" s="152"/>
      <c r="E51" s="152">
        <v>468</v>
      </c>
      <c r="F51" s="152"/>
      <c r="G51" s="152"/>
      <c r="H51" s="152"/>
      <c r="I51" s="152"/>
      <c r="J51" s="152"/>
      <c r="K51" s="152"/>
      <c r="L51" s="152"/>
      <c r="M51" s="159"/>
    </row>
    <row r="52" spans="1:18" s="160" customFormat="1" ht="19.899999999999999" customHeight="1">
      <c r="A52" s="161">
        <v>43</v>
      </c>
      <c r="B52" s="163" t="s">
        <v>207</v>
      </c>
      <c r="C52" s="152">
        <f t="shared" si="2"/>
        <v>201</v>
      </c>
      <c r="D52" s="152"/>
      <c r="E52" s="152">
        <v>201</v>
      </c>
      <c r="F52" s="152"/>
      <c r="G52" s="152"/>
      <c r="H52" s="152"/>
      <c r="I52" s="152"/>
      <c r="J52" s="152"/>
      <c r="K52" s="152"/>
      <c r="L52" s="152"/>
      <c r="M52" s="159"/>
    </row>
    <row r="53" spans="1:18" s="168" customFormat="1" ht="19.899999999999999" customHeight="1">
      <c r="A53" s="161">
        <v>44</v>
      </c>
      <c r="B53" s="163" t="s">
        <v>208</v>
      </c>
      <c r="C53" s="152">
        <f t="shared" si="2"/>
        <v>54672</v>
      </c>
      <c r="D53" s="166"/>
      <c r="E53" s="166">
        <v>54672</v>
      </c>
      <c r="F53" s="166"/>
      <c r="G53" s="166"/>
      <c r="H53" s="166"/>
      <c r="I53" s="166"/>
      <c r="J53" s="166"/>
      <c r="K53" s="166"/>
      <c r="L53" s="166"/>
      <c r="M53" s="167"/>
    </row>
    <row r="54" spans="1:18" s="168" customFormat="1" ht="19.899999999999999" customHeight="1">
      <c r="A54" s="161">
        <v>45</v>
      </c>
      <c r="B54" s="163" t="s">
        <v>209</v>
      </c>
      <c r="C54" s="152">
        <f t="shared" si="2"/>
        <v>38885</v>
      </c>
      <c r="D54" s="166"/>
      <c r="E54" s="166">
        <v>38885</v>
      </c>
      <c r="G54" s="166"/>
      <c r="H54" s="166"/>
      <c r="I54" s="166"/>
      <c r="J54" s="166"/>
      <c r="K54" s="166"/>
      <c r="L54" s="166"/>
      <c r="M54" s="167"/>
    </row>
    <row r="55" spans="1:18" s="168" customFormat="1" ht="19.899999999999999" customHeight="1">
      <c r="A55" s="161">
        <v>46</v>
      </c>
      <c r="B55" s="166" t="s">
        <v>210</v>
      </c>
      <c r="C55" s="152">
        <f t="shared" si="2"/>
        <v>30437</v>
      </c>
      <c r="D55" s="166"/>
      <c r="E55" s="166">
        <v>30437</v>
      </c>
      <c r="F55" s="166"/>
      <c r="G55" s="166"/>
      <c r="H55" s="166"/>
      <c r="I55" s="166"/>
      <c r="J55" s="166"/>
      <c r="K55" s="166"/>
      <c r="L55" s="166"/>
      <c r="M55" s="167"/>
    </row>
    <row r="56" spans="1:18" s="146" customFormat="1" ht="40.9" customHeight="1">
      <c r="A56" s="169" t="s">
        <v>10</v>
      </c>
      <c r="B56" s="157" t="s">
        <v>155</v>
      </c>
      <c r="C56" s="152">
        <f t="shared" si="2"/>
        <v>3700</v>
      </c>
      <c r="D56" s="157"/>
      <c r="E56" s="164"/>
      <c r="F56" s="157">
        <v>3700</v>
      </c>
      <c r="G56" s="157"/>
      <c r="H56" s="157"/>
      <c r="I56" s="157"/>
      <c r="J56" s="157"/>
      <c r="K56" s="157"/>
      <c r="L56" s="157"/>
      <c r="M56" s="170"/>
    </row>
    <row r="57" spans="1:18" s="146" customFormat="1" ht="28.9" customHeight="1">
      <c r="A57" s="169" t="s">
        <v>14</v>
      </c>
      <c r="B57" s="157" t="s">
        <v>156</v>
      </c>
      <c r="C57" s="152">
        <f t="shared" si="2"/>
        <v>1300</v>
      </c>
      <c r="D57" s="152"/>
      <c r="E57" s="152"/>
      <c r="F57" s="152"/>
      <c r="G57" s="152">
        <v>1300</v>
      </c>
      <c r="H57" s="152"/>
      <c r="I57" s="152"/>
      <c r="J57" s="152"/>
      <c r="K57" s="152"/>
      <c r="L57" s="152"/>
      <c r="M57" s="170"/>
    </row>
    <row r="58" spans="1:18" ht="18.75" customHeight="1">
      <c r="A58" s="169" t="s">
        <v>16</v>
      </c>
      <c r="B58" s="157" t="s">
        <v>157</v>
      </c>
      <c r="C58" s="152">
        <f t="shared" si="2"/>
        <v>83962</v>
      </c>
      <c r="D58" s="152"/>
      <c r="E58" s="152"/>
      <c r="F58" s="152"/>
      <c r="G58" s="152"/>
      <c r="H58" s="152">
        <v>83962</v>
      </c>
      <c r="I58" s="152"/>
      <c r="J58" s="152"/>
      <c r="K58" s="152"/>
      <c r="L58" s="152"/>
      <c r="M58" s="29"/>
    </row>
    <row r="59" spans="1:18" s="172" customFormat="1" ht="31.15" customHeight="1">
      <c r="A59" s="169" t="s">
        <v>18</v>
      </c>
      <c r="B59" s="157" t="s">
        <v>158</v>
      </c>
      <c r="C59" s="152">
        <f t="shared" si="2"/>
        <v>0</v>
      </c>
      <c r="D59" s="152"/>
      <c r="E59" s="152"/>
      <c r="F59" s="152"/>
      <c r="G59" s="152"/>
      <c r="H59" s="152"/>
      <c r="I59" s="152"/>
      <c r="J59" s="152"/>
      <c r="K59" s="152"/>
      <c r="L59" s="152"/>
      <c r="M59" s="171"/>
    </row>
    <row r="60" spans="1:18" ht="31.9" customHeight="1">
      <c r="A60" s="169" t="s">
        <v>124</v>
      </c>
      <c r="B60" s="157" t="s">
        <v>211</v>
      </c>
      <c r="C60" s="152">
        <f t="shared" si="2"/>
        <v>0</v>
      </c>
      <c r="D60" s="152"/>
      <c r="E60" s="152"/>
      <c r="F60" s="152"/>
      <c r="G60" s="152"/>
      <c r="H60" s="152"/>
      <c r="I60" s="152"/>
      <c r="J60" s="152"/>
      <c r="K60" s="152"/>
      <c r="L60" s="152"/>
      <c r="M60" s="29"/>
    </row>
    <row r="61" spans="1:18" ht="34.9" customHeight="1">
      <c r="A61" s="173" t="s">
        <v>212</v>
      </c>
      <c r="B61" s="174" t="s">
        <v>160</v>
      </c>
      <c r="C61" s="175">
        <f t="shared" si="2"/>
        <v>0</v>
      </c>
      <c r="D61" s="175"/>
      <c r="E61" s="175"/>
      <c r="F61" s="175"/>
      <c r="G61" s="175"/>
      <c r="H61" s="175"/>
      <c r="I61" s="175"/>
      <c r="J61" s="175"/>
      <c r="K61" s="175"/>
      <c r="L61" s="175"/>
      <c r="M61" s="51"/>
    </row>
    <row r="62" spans="1:18" ht="22.5" customHeight="1">
      <c r="A62" s="8"/>
      <c r="B62" s="8"/>
      <c r="C62" s="8"/>
      <c r="D62" s="8"/>
      <c r="E62" s="8"/>
      <c r="F62" s="8"/>
      <c r="G62" s="8"/>
      <c r="H62" s="8"/>
      <c r="I62" s="8"/>
      <c r="J62" s="8"/>
      <c r="K62" s="8"/>
      <c r="L62" s="8"/>
      <c r="M62" s="8"/>
      <c r="N62" s="8"/>
      <c r="O62" s="8"/>
      <c r="P62" s="8"/>
      <c r="Q62" s="8"/>
      <c r="R62" s="8"/>
    </row>
    <row r="63" spans="1:18" ht="18.75">
      <c r="A63" s="8"/>
      <c r="B63" s="8"/>
      <c r="C63" s="8"/>
      <c r="D63" s="8"/>
      <c r="E63" s="8"/>
      <c r="F63" s="8"/>
      <c r="G63" s="8"/>
      <c r="H63" s="8"/>
      <c r="I63" s="8"/>
      <c r="J63" s="8"/>
      <c r="K63" s="8"/>
      <c r="L63" s="8"/>
      <c r="M63" s="8"/>
      <c r="N63" s="8"/>
      <c r="O63" s="8"/>
      <c r="P63" s="8"/>
      <c r="Q63" s="8"/>
      <c r="R63" s="8"/>
    </row>
    <row r="64" spans="1:18" ht="18.75">
      <c r="A64" s="8"/>
      <c r="B64" s="8"/>
      <c r="C64" s="8"/>
      <c r="D64" s="8"/>
      <c r="E64" s="8"/>
      <c r="F64" s="8"/>
      <c r="G64" s="8"/>
      <c r="H64" s="8"/>
      <c r="I64" s="8"/>
      <c r="J64" s="8"/>
      <c r="K64" s="8"/>
      <c r="L64" s="8"/>
      <c r="M64" s="8"/>
      <c r="N64" s="8"/>
      <c r="O64" s="8"/>
      <c r="P64" s="8"/>
      <c r="Q64" s="8"/>
      <c r="R64" s="8"/>
    </row>
    <row r="65" spans="1:18" ht="18.75">
      <c r="A65" s="8"/>
      <c r="B65" s="8"/>
      <c r="C65" s="8"/>
      <c r="D65" s="8"/>
      <c r="E65" s="8"/>
      <c r="F65" s="8"/>
      <c r="G65" s="8"/>
      <c r="H65" s="8"/>
      <c r="I65" s="8"/>
      <c r="J65" s="8"/>
      <c r="K65" s="8"/>
      <c r="L65" s="8"/>
      <c r="M65" s="8"/>
      <c r="N65" s="8"/>
      <c r="O65" s="8"/>
      <c r="P65" s="8"/>
      <c r="Q65" s="8"/>
      <c r="R65" s="8"/>
    </row>
    <row r="66" spans="1:18" ht="18.75">
      <c r="A66" s="8"/>
      <c r="B66" s="8"/>
      <c r="C66" s="8"/>
      <c r="D66" s="8"/>
      <c r="E66" s="8"/>
      <c r="F66" s="8"/>
      <c r="G66" s="8"/>
      <c r="H66" s="8"/>
      <c r="I66" s="8"/>
      <c r="J66" s="8"/>
      <c r="K66" s="8"/>
      <c r="L66" s="8"/>
      <c r="M66" s="8"/>
      <c r="N66" s="8"/>
      <c r="O66" s="8"/>
      <c r="P66" s="8"/>
      <c r="Q66" s="8"/>
      <c r="R66" s="8"/>
    </row>
  </sheetData>
  <mergeCells count="15">
    <mergeCell ref="G6:G7"/>
    <mergeCell ref="H6:H7"/>
    <mergeCell ref="I6:I7"/>
    <mergeCell ref="J6:L6"/>
    <mergeCell ref="M6:M7"/>
    <mergeCell ref="A2:M2"/>
    <mergeCell ref="A3:M3"/>
    <mergeCell ref="E5:F5"/>
    <mergeCell ref="J5:K5"/>
    <mergeCell ref="A6:A7"/>
    <mergeCell ref="B6:B7"/>
    <mergeCell ref="C6:C7"/>
    <mergeCell ref="D6:D7"/>
    <mergeCell ref="E6:E7"/>
    <mergeCell ref="F6:F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O25"/>
  <sheetViews>
    <sheetView workbookViewId="0">
      <selection activeCell="B5" sqref="B5:B7"/>
    </sheetView>
  </sheetViews>
  <sheetFormatPr defaultColWidth="11.7109375" defaultRowHeight="15.75"/>
  <cols>
    <col min="1" max="1" width="6.85546875" style="3" customWidth="1"/>
    <col min="2" max="2" width="31.28515625" style="3" customWidth="1"/>
    <col min="3" max="15" width="11.140625" style="3" customWidth="1"/>
    <col min="16" max="16384" width="11.7109375" style="3"/>
  </cols>
  <sheetData>
    <row r="1" spans="1:15" s="177" customFormat="1" ht="27.75" customHeight="1">
      <c r="A1" s="75" t="s">
        <v>45</v>
      </c>
      <c r="B1" s="176"/>
      <c r="D1" s="178"/>
      <c r="E1" s="178"/>
      <c r="F1" s="178"/>
      <c r="H1" s="179"/>
      <c r="O1" s="180" t="s">
        <v>213</v>
      </c>
    </row>
    <row r="2" spans="1:15">
      <c r="A2" s="181" t="s">
        <v>214</v>
      </c>
      <c r="B2" s="181"/>
      <c r="C2" s="181"/>
      <c r="D2" s="181"/>
      <c r="E2" s="181"/>
      <c r="F2" s="181"/>
      <c r="G2" s="181"/>
      <c r="H2" s="181"/>
      <c r="I2" s="181"/>
      <c r="J2" s="181"/>
      <c r="K2" s="181"/>
      <c r="L2" s="181"/>
      <c r="M2" s="181"/>
      <c r="N2" s="181"/>
      <c r="O2" s="181"/>
    </row>
    <row r="3" spans="1:15" ht="15.75" customHeight="1">
      <c r="A3" s="37" t="s">
        <v>44</v>
      </c>
      <c r="B3" s="37"/>
      <c r="C3" s="37"/>
      <c r="D3" s="37"/>
      <c r="E3" s="37"/>
      <c r="F3" s="37"/>
      <c r="G3" s="37"/>
      <c r="H3" s="37"/>
      <c r="I3" s="37"/>
      <c r="J3" s="37"/>
      <c r="K3" s="37"/>
      <c r="L3" s="37"/>
      <c r="M3" s="37"/>
      <c r="N3" s="37"/>
      <c r="O3" s="37"/>
    </row>
    <row r="4" spans="1:15" ht="28.9" customHeight="1">
      <c r="A4" s="36"/>
      <c r="B4" s="36"/>
      <c r="C4" s="36"/>
      <c r="D4" s="36"/>
      <c r="E4" s="36"/>
      <c r="F4" s="36"/>
      <c r="G4" s="36"/>
      <c r="H4" s="36"/>
      <c r="I4" s="36"/>
      <c r="O4" s="182" t="s">
        <v>0</v>
      </c>
    </row>
    <row r="5" spans="1:15" s="146" customFormat="1" ht="21.6" customHeight="1">
      <c r="A5" s="141" t="s">
        <v>1</v>
      </c>
      <c r="B5" s="141" t="s">
        <v>151</v>
      </c>
      <c r="C5" s="141" t="s">
        <v>152</v>
      </c>
      <c r="D5" s="142" t="s">
        <v>215</v>
      </c>
      <c r="E5" s="142"/>
      <c r="F5" s="142"/>
      <c r="G5" s="142"/>
      <c r="H5" s="142"/>
      <c r="I5" s="142"/>
      <c r="J5" s="142"/>
      <c r="K5" s="142"/>
      <c r="L5" s="142"/>
      <c r="M5" s="142"/>
      <c r="N5" s="142"/>
      <c r="O5" s="142"/>
    </row>
    <row r="6" spans="1:15" s="146" customFormat="1" ht="27.75" customHeight="1">
      <c r="A6" s="183"/>
      <c r="B6" s="183"/>
      <c r="C6" s="183"/>
      <c r="D6" s="184" t="s">
        <v>216</v>
      </c>
      <c r="E6" s="184" t="s">
        <v>217</v>
      </c>
      <c r="F6" s="184" t="s">
        <v>218</v>
      </c>
      <c r="G6" s="185" t="s">
        <v>219</v>
      </c>
      <c r="H6" s="186" t="s">
        <v>220</v>
      </c>
      <c r="I6" s="185" t="s">
        <v>221</v>
      </c>
      <c r="J6" s="185" t="s">
        <v>222</v>
      </c>
      <c r="K6" s="185" t="s">
        <v>223</v>
      </c>
      <c r="L6" s="143" t="s">
        <v>224</v>
      </c>
      <c r="M6" s="143"/>
      <c r="N6" s="185" t="s">
        <v>225</v>
      </c>
      <c r="O6" s="186" t="s">
        <v>226</v>
      </c>
    </row>
    <row r="7" spans="1:15" s="149" customFormat="1" ht="127.15" customHeight="1">
      <c r="A7" s="147"/>
      <c r="B7" s="147"/>
      <c r="C7" s="147"/>
      <c r="D7" s="187"/>
      <c r="E7" s="187"/>
      <c r="F7" s="187"/>
      <c r="G7" s="188"/>
      <c r="H7" s="189"/>
      <c r="I7" s="188"/>
      <c r="J7" s="188"/>
      <c r="K7" s="188"/>
      <c r="L7" s="190" t="s">
        <v>227</v>
      </c>
      <c r="M7" s="190" t="s">
        <v>228</v>
      </c>
      <c r="N7" s="188"/>
      <c r="O7" s="189"/>
    </row>
    <row r="8" spans="1:15" s="155" customFormat="1" ht="28.9" customHeight="1">
      <c r="A8" s="150"/>
      <c r="B8" s="151" t="s">
        <v>152</v>
      </c>
      <c r="C8" s="153"/>
      <c r="D8" s="153"/>
      <c r="E8" s="153"/>
      <c r="F8" s="153"/>
      <c r="G8" s="153"/>
      <c r="H8" s="154"/>
      <c r="I8" s="154"/>
      <c r="J8" s="154"/>
      <c r="K8" s="154"/>
      <c r="L8" s="154"/>
      <c r="M8" s="154"/>
      <c r="N8" s="154"/>
      <c r="O8" s="154"/>
    </row>
    <row r="9" spans="1:15" s="155" customFormat="1" ht="28.9" customHeight="1">
      <c r="A9" s="191">
        <v>1</v>
      </c>
      <c r="B9" s="192" t="s">
        <v>229</v>
      </c>
      <c r="C9" s="193">
        <f>SUM(D9:K9)+N9+O9</f>
        <v>450</v>
      </c>
      <c r="D9" s="193"/>
      <c r="E9" s="193"/>
      <c r="F9" s="193"/>
      <c r="G9" s="193"/>
      <c r="H9" s="194"/>
      <c r="I9" s="194"/>
      <c r="J9" s="194"/>
      <c r="K9" s="195">
        <v>450</v>
      </c>
      <c r="L9" s="194"/>
      <c r="M9" s="194"/>
      <c r="N9" s="194"/>
      <c r="O9" s="194"/>
    </row>
    <row r="10" spans="1:15" s="155" customFormat="1" ht="28.9" customHeight="1">
      <c r="A10" s="191">
        <v>2</v>
      </c>
      <c r="B10" s="192" t="s">
        <v>230</v>
      </c>
      <c r="C10" s="193">
        <f t="shared" ref="C10:C24" si="0">SUM(D10:K10)+N10+O10</f>
        <v>26146</v>
      </c>
      <c r="D10" s="193"/>
      <c r="E10" s="193"/>
      <c r="F10" s="193"/>
      <c r="G10" s="193"/>
      <c r="H10" s="194"/>
      <c r="I10" s="194"/>
      <c r="J10" s="194"/>
      <c r="K10" s="195">
        <v>26146</v>
      </c>
      <c r="L10" s="194"/>
      <c r="M10" s="194"/>
      <c r="N10" s="194"/>
      <c r="O10" s="194"/>
    </row>
    <row r="11" spans="1:15" s="146" customFormat="1" ht="25.5">
      <c r="A11" s="196">
        <v>3</v>
      </c>
      <c r="B11" s="192" t="s">
        <v>231</v>
      </c>
      <c r="C11" s="193">
        <f t="shared" si="0"/>
        <v>1000</v>
      </c>
      <c r="D11" s="197"/>
      <c r="E11" s="197"/>
      <c r="F11" s="197"/>
      <c r="G11" s="197"/>
      <c r="H11" s="197"/>
      <c r="I11" s="197"/>
      <c r="J11" s="197"/>
      <c r="K11" s="198">
        <v>1000</v>
      </c>
      <c r="L11" s="197"/>
      <c r="M11" s="197"/>
      <c r="N11" s="197"/>
      <c r="O11" s="197"/>
    </row>
    <row r="12" spans="1:15" s="146" customFormat="1" ht="28.9" customHeight="1">
      <c r="A12" s="191">
        <v>4</v>
      </c>
      <c r="B12" s="192" t="s">
        <v>232</v>
      </c>
      <c r="C12" s="193">
        <f t="shared" si="0"/>
        <v>1000</v>
      </c>
      <c r="D12" s="197"/>
      <c r="E12" s="197"/>
      <c r="F12" s="197"/>
      <c r="G12" s="197"/>
      <c r="H12" s="197"/>
      <c r="I12" s="197"/>
      <c r="J12" s="197"/>
      <c r="K12" s="197">
        <v>1000</v>
      </c>
      <c r="L12" s="197"/>
      <c r="M12" s="197"/>
      <c r="N12" s="197"/>
      <c r="O12" s="197"/>
    </row>
    <row r="13" spans="1:15" s="146" customFormat="1" ht="28.9" customHeight="1">
      <c r="A13" s="191">
        <v>5</v>
      </c>
      <c r="B13" s="192" t="s">
        <v>233</v>
      </c>
      <c r="C13" s="193">
        <f t="shared" si="0"/>
        <v>55000</v>
      </c>
      <c r="D13" s="197"/>
      <c r="E13" s="197"/>
      <c r="F13" s="199"/>
      <c r="G13" s="200"/>
      <c r="H13" s="197"/>
      <c r="I13" s="197"/>
      <c r="J13" s="197"/>
      <c r="K13" s="197">
        <v>55000</v>
      </c>
      <c r="L13" s="197"/>
      <c r="M13" s="197"/>
      <c r="N13" s="197"/>
      <c r="O13" s="197"/>
    </row>
    <row r="14" spans="1:15" s="146" customFormat="1" ht="28.9" customHeight="1">
      <c r="A14" s="196">
        <v>6</v>
      </c>
      <c r="B14" s="192" t="s">
        <v>234</v>
      </c>
      <c r="C14" s="193">
        <f t="shared" si="0"/>
        <v>10000</v>
      </c>
      <c r="D14" s="197"/>
      <c r="E14" s="197"/>
      <c r="F14" s="197"/>
      <c r="G14" s="201"/>
      <c r="H14" s="197"/>
      <c r="I14" s="197"/>
      <c r="J14" s="197"/>
      <c r="K14" s="197">
        <v>10000</v>
      </c>
      <c r="L14" s="197"/>
      <c r="M14" s="197"/>
      <c r="N14" s="197"/>
      <c r="O14" s="197"/>
    </row>
    <row r="15" spans="1:15" s="146" customFormat="1" ht="28.9" customHeight="1">
      <c r="A15" s="191">
        <v>7</v>
      </c>
      <c r="B15" s="192" t="s">
        <v>235</v>
      </c>
      <c r="C15" s="193">
        <f t="shared" si="0"/>
        <v>57683</v>
      </c>
      <c r="D15" s="197"/>
      <c r="E15" s="197"/>
      <c r="F15" s="197"/>
      <c r="G15" s="197"/>
      <c r="H15" s="197"/>
      <c r="I15" s="197"/>
      <c r="J15" s="197"/>
      <c r="K15" s="197">
        <v>57683</v>
      </c>
      <c r="L15" s="197"/>
      <c r="M15" s="197"/>
      <c r="N15" s="197"/>
      <c r="O15" s="197"/>
    </row>
    <row r="16" spans="1:15" s="146" customFormat="1" ht="28.9" customHeight="1">
      <c r="A16" s="191">
        <v>8</v>
      </c>
      <c r="B16" s="192" t="s">
        <v>236</v>
      </c>
      <c r="C16" s="193">
        <f t="shared" si="0"/>
        <v>3500</v>
      </c>
      <c r="D16" s="197"/>
      <c r="E16" s="197"/>
      <c r="F16" s="197"/>
      <c r="G16" s="197"/>
      <c r="H16" s="197"/>
      <c r="I16" s="197"/>
      <c r="J16" s="197"/>
      <c r="K16" s="197">
        <v>3500</v>
      </c>
      <c r="L16" s="197"/>
      <c r="M16" s="197"/>
      <c r="N16" s="197"/>
      <c r="O16" s="197"/>
    </row>
    <row r="17" spans="1:15" s="146" customFormat="1" ht="38.25">
      <c r="A17" s="196">
        <v>9</v>
      </c>
      <c r="B17" s="192" t="s">
        <v>237</v>
      </c>
      <c r="C17" s="193">
        <f t="shared" si="0"/>
        <v>2500</v>
      </c>
      <c r="D17" s="197"/>
      <c r="E17" s="197"/>
      <c r="F17" s="197"/>
      <c r="G17" s="197"/>
      <c r="H17" s="197"/>
      <c r="I17" s="197"/>
      <c r="J17" s="197"/>
      <c r="K17" s="199">
        <v>2500</v>
      </c>
      <c r="L17" s="197"/>
      <c r="M17" s="197"/>
      <c r="N17" s="197"/>
      <c r="O17" s="197"/>
    </row>
    <row r="18" spans="1:15" s="146" customFormat="1" ht="28.9" customHeight="1">
      <c r="A18" s="191">
        <v>10</v>
      </c>
      <c r="B18" s="192" t="s">
        <v>238</v>
      </c>
      <c r="C18" s="193">
        <f t="shared" si="0"/>
        <v>650</v>
      </c>
      <c r="D18" s="197"/>
      <c r="E18" s="197"/>
      <c r="F18" s="197"/>
      <c r="G18" s="197"/>
      <c r="H18" s="197"/>
      <c r="I18" s="197"/>
      <c r="J18" s="197"/>
      <c r="K18" s="197">
        <v>650</v>
      </c>
      <c r="L18" s="197"/>
      <c r="M18" s="197"/>
      <c r="N18" s="197"/>
      <c r="O18" s="197"/>
    </row>
    <row r="19" spans="1:15" s="146" customFormat="1" ht="28.9" customHeight="1">
      <c r="A19" s="191">
        <v>11</v>
      </c>
      <c r="B19" s="192" t="s">
        <v>239</v>
      </c>
      <c r="C19" s="193">
        <f t="shared" si="0"/>
        <v>0</v>
      </c>
      <c r="D19" s="197"/>
      <c r="E19" s="197"/>
      <c r="F19" s="197"/>
      <c r="G19" s="197"/>
      <c r="H19" s="197"/>
      <c r="I19" s="197"/>
      <c r="J19" s="197"/>
      <c r="K19" s="197">
        <v>0</v>
      </c>
      <c r="L19" s="197"/>
      <c r="M19" s="197"/>
      <c r="N19" s="197"/>
      <c r="O19" s="197"/>
    </row>
    <row r="20" spans="1:15" s="146" customFormat="1" ht="28.9" customHeight="1">
      <c r="A20" s="196">
        <v>12</v>
      </c>
      <c r="B20" s="192" t="s">
        <v>240</v>
      </c>
      <c r="C20" s="193">
        <f t="shared" si="0"/>
        <v>6000</v>
      </c>
      <c r="D20" s="197"/>
      <c r="E20" s="197"/>
      <c r="F20" s="197"/>
      <c r="G20" s="197"/>
      <c r="H20" s="197"/>
      <c r="I20" s="197"/>
      <c r="J20" s="197"/>
      <c r="K20" s="197">
        <v>6000</v>
      </c>
      <c r="L20" s="197"/>
      <c r="M20" s="197"/>
      <c r="N20" s="197"/>
      <c r="O20" s="197"/>
    </row>
    <row r="21" spans="1:15" s="146" customFormat="1" ht="28.9" customHeight="1">
      <c r="A21" s="191">
        <v>13</v>
      </c>
      <c r="B21" s="192" t="s">
        <v>241</v>
      </c>
      <c r="C21" s="193">
        <f t="shared" si="0"/>
        <v>7000</v>
      </c>
      <c r="D21" s="197"/>
      <c r="E21" s="197"/>
      <c r="F21" s="197"/>
      <c r="G21" s="197"/>
      <c r="H21" s="197"/>
      <c r="I21" s="197"/>
      <c r="J21" s="197"/>
      <c r="K21" s="197">
        <v>7000</v>
      </c>
      <c r="L21" s="197"/>
      <c r="M21" s="197"/>
      <c r="N21" s="197"/>
      <c r="O21" s="197"/>
    </row>
    <row r="22" spans="1:15" s="146" customFormat="1" ht="28.9" customHeight="1">
      <c r="A22" s="191">
        <v>14</v>
      </c>
      <c r="B22" s="192" t="s">
        <v>242</v>
      </c>
      <c r="C22" s="193">
        <f t="shared" si="0"/>
        <v>11500</v>
      </c>
      <c r="D22" s="197"/>
      <c r="E22" s="197"/>
      <c r="F22" s="197"/>
      <c r="G22" s="197"/>
      <c r="H22" s="197"/>
      <c r="I22" s="197"/>
      <c r="J22" s="197"/>
      <c r="K22" s="197">
        <v>11500</v>
      </c>
      <c r="L22" s="197"/>
      <c r="M22" s="197"/>
      <c r="N22" s="197"/>
      <c r="O22" s="197"/>
    </row>
    <row r="23" spans="1:15" s="146" customFormat="1" ht="28.9" customHeight="1">
      <c r="A23" s="196">
        <v>15</v>
      </c>
      <c r="B23" s="192" t="s">
        <v>243</v>
      </c>
      <c r="C23" s="193">
        <f t="shared" si="0"/>
        <v>500</v>
      </c>
      <c r="D23" s="197"/>
      <c r="E23" s="197"/>
      <c r="F23" s="197"/>
      <c r="G23" s="197"/>
      <c r="H23" s="197"/>
      <c r="I23" s="197"/>
      <c r="J23" s="197"/>
      <c r="K23" s="197">
        <v>500</v>
      </c>
      <c r="L23" s="197"/>
      <c r="M23" s="197"/>
      <c r="N23" s="197"/>
      <c r="O23" s="197"/>
    </row>
    <row r="24" spans="1:15" s="146" customFormat="1" ht="28.9" customHeight="1">
      <c r="A24" s="191">
        <v>16</v>
      </c>
      <c r="B24" s="192" t="s">
        <v>244</v>
      </c>
      <c r="C24" s="193">
        <f t="shared" si="0"/>
        <v>12000</v>
      </c>
      <c r="D24" s="197"/>
      <c r="E24" s="197"/>
      <c r="F24" s="197"/>
      <c r="G24" s="197"/>
      <c r="H24" s="197"/>
      <c r="I24" s="197"/>
      <c r="J24" s="197"/>
      <c r="K24" s="197">
        <v>12000</v>
      </c>
      <c r="L24" s="197"/>
      <c r="M24" s="197"/>
      <c r="N24" s="197"/>
      <c r="O24" s="197"/>
    </row>
    <row r="25" spans="1:15" s="146" customFormat="1" ht="28.9" customHeight="1">
      <c r="A25" s="202" t="s">
        <v>245</v>
      </c>
      <c r="B25" s="203" t="s">
        <v>245</v>
      </c>
      <c r="C25" s="204"/>
      <c r="D25" s="204"/>
      <c r="E25" s="204"/>
      <c r="F25" s="204"/>
      <c r="G25" s="204"/>
      <c r="H25" s="204"/>
      <c r="I25" s="204"/>
      <c r="J25" s="204"/>
      <c r="K25" s="204"/>
      <c r="L25" s="204"/>
      <c r="M25" s="204"/>
      <c r="N25" s="204"/>
      <c r="O25" s="204"/>
    </row>
  </sheetData>
  <mergeCells count="17">
    <mergeCell ref="O6:O7"/>
    <mergeCell ref="H6:H7"/>
    <mergeCell ref="I6:I7"/>
    <mergeCell ref="J6:J7"/>
    <mergeCell ref="K6:K7"/>
    <mergeCell ref="L6:M6"/>
    <mergeCell ref="N6:N7"/>
    <mergeCell ref="A2:O2"/>
    <mergeCell ref="A3:O3"/>
    <mergeCell ref="A5:A7"/>
    <mergeCell ref="B5:B7"/>
    <mergeCell ref="C5:C7"/>
    <mergeCell ref="D5:O5"/>
    <mergeCell ref="D6:D7"/>
    <mergeCell ref="E6:E7"/>
    <mergeCell ref="F6:F7"/>
    <mergeCell ref="G6:G7"/>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O75"/>
  <sheetViews>
    <sheetView workbookViewId="0">
      <selection activeCell="B5" sqref="B5:B7"/>
    </sheetView>
  </sheetViews>
  <sheetFormatPr defaultColWidth="11.7109375" defaultRowHeight="15.75"/>
  <cols>
    <col min="1" max="1" width="6.85546875" style="3" customWidth="1"/>
    <col min="2" max="2" width="31.28515625" style="3" customWidth="1"/>
    <col min="3" max="15" width="11.140625" style="3" customWidth="1"/>
    <col min="16" max="16384" width="11.7109375" style="3"/>
  </cols>
  <sheetData>
    <row r="1" spans="1:15" s="177" customFormat="1" ht="27.75" customHeight="1">
      <c r="A1" s="75" t="s">
        <v>45</v>
      </c>
      <c r="B1" s="176"/>
      <c r="D1" s="178"/>
      <c r="E1" s="178"/>
      <c r="F1" s="178"/>
      <c r="H1" s="179"/>
      <c r="O1" s="180" t="s">
        <v>246</v>
      </c>
    </row>
    <row r="2" spans="1:15" ht="35.25" customHeight="1">
      <c r="A2" s="181" t="s">
        <v>247</v>
      </c>
      <c r="B2" s="181"/>
      <c r="C2" s="181"/>
      <c r="D2" s="181"/>
      <c r="E2" s="181"/>
      <c r="F2" s="181"/>
      <c r="G2" s="181"/>
      <c r="H2" s="181"/>
      <c r="I2" s="181"/>
      <c r="J2" s="181"/>
      <c r="K2" s="181"/>
      <c r="L2" s="181"/>
      <c r="M2" s="181"/>
      <c r="N2" s="181"/>
      <c r="O2" s="181"/>
    </row>
    <row r="3" spans="1:15" ht="15.75" customHeight="1">
      <c r="A3" s="37" t="s">
        <v>44</v>
      </c>
      <c r="B3" s="37"/>
      <c r="C3" s="37"/>
      <c r="D3" s="37"/>
      <c r="E3" s="37"/>
      <c r="F3" s="37"/>
      <c r="G3" s="37"/>
      <c r="H3" s="37"/>
      <c r="I3" s="37"/>
      <c r="J3" s="37"/>
      <c r="K3" s="37"/>
      <c r="L3" s="37"/>
      <c r="M3" s="37"/>
      <c r="N3" s="37"/>
      <c r="O3" s="37"/>
    </row>
    <row r="4" spans="1:15" ht="28.9" customHeight="1">
      <c r="A4" s="36"/>
      <c r="B4" s="36"/>
      <c r="C4" s="36"/>
      <c r="D4" s="36"/>
      <c r="E4" s="36"/>
      <c r="F4" s="36"/>
      <c r="G4" s="36"/>
      <c r="H4" s="36"/>
      <c r="I4" s="36"/>
      <c r="O4" s="182" t="s">
        <v>0</v>
      </c>
    </row>
    <row r="5" spans="1:15" s="146" customFormat="1" ht="21.6" customHeight="1">
      <c r="A5" s="141" t="s">
        <v>1</v>
      </c>
      <c r="B5" s="141" t="s">
        <v>151</v>
      </c>
      <c r="C5" s="141" t="s">
        <v>152</v>
      </c>
      <c r="D5" s="142" t="s">
        <v>215</v>
      </c>
      <c r="E5" s="142"/>
      <c r="F5" s="142"/>
      <c r="G5" s="142"/>
      <c r="H5" s="142"/>
      <c r="I5" s="142"/>
      <c r="J5" s="142"/>
      <c r="K5" s="142"/>
      <c r="L5" s="142"/>
      <c r="M5" s="142"/>
      <c r="N5" s="142"/>
      <c r="O5" s="142"/>
    </row>
    <row r="6" spans="1:15" s="146" customFormat="1" ht="27.75" customHeight="1">
      <c r="A6" s="183"/>
      <c r="B6" s="183"/>
      <c r="C6" s="183"/>
      <c r="D6" s="184" t="s">
        <v>216</v>
      </c>
      <c r="E6" s="184" t="s">
        <v>217</v>
      </c>
      <c r="F6" s="184" t="s">
        <v>218</v>
      </c>
      <c r="G6" s="185" t="s">
        <v>219</v>
      </c>
      <c r="H6" s="186" t="s">
        <v>220</v>
      </c>
      <c r="I6" s="185" t="s">
        <v>221</v>
      </c>
      <c r="J6" s="185" t="s">
        <v>222</v>
      </c>
      <c r="K6" s="185" t="s">
        <v>223</v>
      </c>
      <c r="L6" s="143" t="s">
        <v>224</v>
      </c>
      <c r="M6" s="143"/>
      <c r="N6" s="185" t="s">
        <v>225</v>
      </c>
      <c r="O6" s="186" t="s">
        <v>226</v>
      </c>
    </row>
    <row r="7" spans="1:15" s="149" customFormat="1" ht="102" customHeight="1">
      <c r="A7" s="147"/>
      <c r="B7" s="147"/>
      <c r="C7" s="147"/>
      <c r="D7" s="187"/>
      <c r="E7" s="187"/>
      <c r="F7" s="187"/>
      <c r="G7" s="188"/>
      <c r="H7" s="189"/>
      <c r="I7" s="188"/>
      <c r="J7" s="188"/>
      <c r="K7" s="188"/>
      <c r="L7" s="190" t="s">
        <v>227</v>
      </c>
      <c r="M7" s="190" t="s">
        <v>228</v>
      </c>
      <c r="N7" s="188"/>
      <c r="O7" s="189"/>
    </row>
    <row r="8" spans="1:15" s="155" customFormat="1" ht="28.9" customHeight="1">
      <c r="A8" s="150"/>
      <c r="B8" s="151" t="s">
        <v>152</v>
      </c>
      <c r="C8" s="153">
        <f>SUM(C9:C75)</f>
        <v>2248355</v>
      </c>
      <c r="D8" s="153">
        <f t="shared" ref="D8:O8" si="0">SUM(D9:D75)</f>
        <v>615918</v>
      </c>
      <c r="E8" s="153">
        <f t="shared" si="0"/>
        <v>13559</v>
      </c>
      <c r="F8" s="153">
        <f t="shared" si="0"/>
        <v>865761</v>
      </c>
      <c r="G8" s="153">
        <f t="shared" si="0"/>
        <v>20033</v>
      </c>
      <c r="H8" s="153">
        <f t="shared" si="0"/>
        <v>30437</v>
      </c>
      <c r="I8" s="153">
        <f t="shared" si="0"/>
        <v>2340</v>
      </c>
      <c r="J8" s="153">
        <f t="shared" si="0"/>
        <v>4500</v>
      </c>
      <c r="K8" s="153">
        <f t="shared" si="0"/>
        <v>194929</v>
      </c>
      <c r="L8" s="153">
        <f t="shared" si="0"/>
        <v>0</v>
      </c>
      <c r="M8" s="153">
        <f t="shared" si="0"/>
        <v>0</v>
      </c>
      <c r="N8" s="153">
        <f t="shared" si="0"/>
        <v>449739</v>
      </c>
      <c r="O8" s="153">
        <f t="shared" si="0"/>
        <v>51139</v>
      </c>
    </row>
    <row r="9" spans="1:15" s="155" customFormat="1" ht="28.9" customHeight="1">
      <c r="A9" s="191">
        <v>1</v>
      </c>
      <c r="B9" s="205" t="s">
        <v>176</v>
      </c>
      <c r="C9" s="193">
        <f>SUM(D9:K9)+N9+O9</f>
        <v>615918</v>
      </c>
      <c r="D9" s="193">
        <v>615918</v>
      </c>
      <c r="E9" s="193"/>
      <c r="F9" s="193"/>
      <c r="G9" s="193"/>
      <c r="H9" s="194"/>
      <c r="I9" s="194"/>
      <c r="J9" s="194"/>
      <c r="K9" s="194"/>
      <c r="L9" s="194"/>
      <c r="M9" s="194"/>
      <c r="N9" s="194"/>
      <c r="O9" s="194"/>
    </row>
    <row r="10" spans="1:15" s="155" customFormat="1" ht="28.9" customHeight="1">
      <c r="A10" s="191">
        <v>2</v>
      </c>
      <c r="B10" s="205" t="s">
        <v>248</v>
      </c>
      <c r="C10" s="193">
        <f t="shared" ref="C10:C74" si="1">SUM(D10:K10)+N10+O10</f>
        <v>865761</v>
      </c>
      <c r="D10" s="193"/>
      <c r="E10" s="193"/>
      <c r="F10" s="193">
        <f>858565+7196</f>
        <v>865761</v>
      </c>
      <c r="G10" s="193"/>
      <c r="H10" s="194"/>
      <c r="I10" s="194"/>
      <c r="J10" s="194"/>
      <c r="K10" s="194"/>
      <c r="L10" s="194"/>
      <c r="M10" s="194"/>
      <c r="N10" s="194"/>
      <c r="O10" s="194"/>
    </row>
    <row r="11" spans="1:15" s="155" customFormat="1" ht="28.9" customHeight="1">
      <c r="A11" s="191">
        <v>3</v>
      </c>
      <c r="B11" s="205" t="s">
        <v>249</v>
      </c>
      <c r="C11" s="193">
        <f t="shared" si="1"/>
        <v>13559</v>
      </c>
      <c r="D11" s="193"/>
      <c r="E11" s="193">
        <v>13559</v>
      </c>
      <c r="F11" s="193"/>
      <c r="G11" s="193"/>
      <c r="H11" s="194"/>
      <c r="I11" s="194"/>
      <c r="J11" s="194"/>
      <c r="K11" s="194"/>
      <c r="L11" s="194"/>
      <c r="M11" s="194"/>
      <c r="N11" s="194"/>
      <c r="O11" s="194"/>
    </row>
    <row r="12" spans="1:15" s="155" customFormat="1" ht="28.9" customHeight="1">
      <c r="A12" s="191">
        <v>4</v>
      </c>
      <c r="B12" s="205" t="s">
        <v>250</v>
      </c>
      <c r="C12" s="193">
        <f t="shared" si="1"/>
        <v>18139</v>
      </c>
      <c r="D12" s="193"/>
      <c r="E12" s="193"/>
      <c r="F12" s="193"/>
      <c r="G12" s="193">
        <v>15799</v>
      </c>
      <c r="H12" s="194"/>
      <c r="I12" s="194">
        <v>2340</v>
      </c>
      <c r="J12" s="194"/>
      <c r="K12" s="194"/>
      <c r="L12" s="194"/>
      <c r="M12" s="194"/>
      <c r="N12" s="194"/>
      <c r="O12" s="194"/>
    </row>
    <row r="13" spans="1:15" s="155" customFormat="1" ht="28.9" customHeight="1">
      <c r="A13" s="191">
        <v>5</v>
      </c>
      <c r="B13" s="205" t="s">
        <v>251</v>
      </c>
      <c r="C13" s="193">
        <f t="shared" si="1"/>
        <v>3064</v>
      </c>
      <c r="D13" s="193"/>
      <c r="E13" s="193"/>
      <c r="F13" s="193"/>
      <c r="G13" s="206">
        <v>3064</v>
      </c>
      <c r="H13" s="194"/>
      <c r="I13" s="194"/>
      <c r="J13" s="194"/>
      <c r="K13" s="194"/>
      <c r="L13" s="194"/>
      <c r="M13" s="194"/>
      <c r="N13" s="194"/>
      <c r="O13" s="194"/>
    </row>
    <row r="14" spans="1:15" s="155" customFormat="1" ht="28.9" customHeight="1">
      <c r="A14" s="191">
        <v>6</v>
      </c>
      <c r="B14" s="205" t="s">
        <v>252</v>
      </c>
      <c r="C14" s="193">
        <f t="shared" si="1"/>
        <v>1170</v>
      </c>
      <c r="D14" s="193"/>
      <c r="E14" s="193"/>
      <c r="F14" s="193"/>
      <c r="G14" s="206">
        <v>1170</v>
      </c>
      <c r="H14" s="194"/>
      <c r="I14" s="194"/>
      <c r="J14" s="194"/>
      <c r="K14" s="194"/>
      <c r="L14" s="194"/>
      <c r="M14" s="194"/>
      <c r="N14" s="194"/>
      <c r="O14" s="194"/>
    </row>
    <row r="15" spans="1:15" s="155" customFormat="1" ht="28.9" customHeight="1">
      <c r="A15" s="191">
        <v>7</v>
      </c>
      <c r="B15" s="205" t="s">
        <v>253</v>
      </c>
      <c r="C15" s="193">
        <f t="shared" si="1"/>
        <v>30437</v>
      </c>
      <c r="D15" s="193"/>
      <c r="E15" s="193"/>
      <c r="F15" s="193"/>
      <c r="G15" s="193"/>
      <c r="H15" s="194">
        <v>30437</v>
      </c>
      <c r="I15" s="194"/>
      <c r="J15" s="194"/>
      <c r="K15" s="194"/>
      <c r="L15" s="194"/>
      <c r="M15" s="194"/>
      <c r="N15" s="194"/>
      <c r="O15" s="194"/>
    </row>
    <row r="16" spans="1:15" s="155" customFormat="1" ht="28.9" customHeight="1">
      <c r="A16" s="191">
        <v>8</v>
      </c>
      <c r="B16" s="205" t="s">
        <v>254</v>
      </c>
      <c r="C16" s="193">
        <f t="shared" si="1"/>
        <v>51139</v>
      </c>
      <c r="D16" s="193"/>
      <c r="E16" s="193"/>
      <c r="F16" s="193"/>
      <c r="G16" s="193"/>
      <c r="H16" s="194"/>
      <c r="I16" s="194"/>
      <c r="J16" s="194"/>
      <c r="K16" s="194"/>
      <c r="L16" s="194"/>
      <c r="M16" s="194"/>
      <c r="N16" s="194"/>
      <c r="O16" s="194">
        <v>51139</v>
      </c>
    </row>
    <row r="17" spans="1:15" s="155" customFormat="1" ht="28.9" customHeight="1">
      <c r="A17" s="191">
        <v>9</v>
      </c>
      <c r="B17" s="205" t="s">
        <v>255</v>
      </c>
      <c r="C17" s="193">
        <f t="shared" si="1"/>
        <v>450</v>
      </c>
      <c r="D17" s="193"/>
      <c r="E17" s="193"/>
      <c r="F17" s="193"/>
      <c r="G17" s="193"/>
      <c r="H17" s="194"/>
      <c r="I17" s="194"/>
      <c r="J17" s="194"/>
      <c r="K17" s="194">
        <v>450</v>
      </c>
      <c r="L17" s="194"/>
      <c r="M17" s="194"/>
      <c r="N17" s="194"/>
      <c r="O17" s="194"/>
    </row>
    <row r="18" spans="1:15" s="155" customFormat="1" ht="28.9" customHeight="1">
      <c r="A18" s="191">
        <v>10</v>
      </c>
      <c r="B18" s="207" t="s">
        <v>230</v>
      </c>
      <c r="C18" s="193">
        <f t="shared" si="1"/>
        <v>26146</v>
      </c>
      <c r="D18" s="193"/>
      <c r="E18" s="193"/>
      <c r="F18" s="193"/>
      <c r="G18" s="193"/>
      <c r="H18" s="194"/>
      <c r="I18" s="194"/>
      <c r="J18" s="194"/>
      <c r="K18" s="194">
        <v>26146</v>
      </c>
      <c r="L18" s="194"/>
      <c r="M18" s="194"/>
      <c r="N18" s="194"/>
      <c r="O18" s="194"/>
    </row>
    <row r="19" spans="1:15" s="155" customFormat="1" ht="28.9" customHeight="1">
      <c r="A19" s="191">
        <v>11</v>
      </c>
      <c r="B19" s="207" t="s">
        <v>256</v>
      </c>
      <c r="C19" s="193">
        <f t="shared" si="1"/>
        <v>1000</v>
      </c>
      <c r="D19" s="193"/>
      <c r="E19" s="193"/>
      <c r="F19" s="193"/>
      <c r="G19" s="193"/>
      <c r="H19" s="194"/>
      <c r="I19" s="194"/>
      <c r="J19" s="194"/>
      <c r="K19" s="194">
        <v>1000</v>
      </c>
      <c r="L19" s="194"/>
      <c r="M19" s="194"/>
      <c r="N19" s="194"/>
      <c r="O19" s="194"/>
    </row>
    <row r="20" spans="1:15" s="155" customFormat="1" ht="28.9" customHeight="1">
      <c r="A20" s="191">
        <v>12</v>
      </c>
      <c r="B20" s="207" t="s">
        <v>257</v>
      </c>
      <c r="C20" s="193">
        <f t="shared" si="1"/>
        <v>1000</v>
      </c>
      <c r="D20" s="193"/>
      <c r="E20" s="193"/>
      <c r="F20" s="193"/>
      <c r="G20" s="193"/>
      <c r="H20" s="194"/>
      <c r="I20" s="194"/>
      <c r="J20" s="194"/>
      <c r="K20" s="194">
        <v>1000</v>
      </c>
      <c r="L20" s="194"/>
      <c r="M20" s="194"/>
      <c r="N20" s="194"/>
      <c r="O20" s="194"/>
    </row>
    <row r="21" spans="1:15" s="155" customFormat="1" ht="28.9" customHeight="1">
      <c r="A21" s="191">
        <v>13</v>
      </c>
      <c r="B21" s="207" t="s">
        <v>258</v>
      </c>
      <c r="C21" s="193">
        <f t="shared" si="1"/>
        <v>55000</v>
      </c>
      <c r="D21" s="193"/>
      <c r="E21" s="193"/>
      <c r="F21" s="193"/>
      <c r="G21" s="193"/>
      <c r="H21" s="194"/>
      <c r="I21" s="194"/>
      <c r="J21" s="194"/>
      <c r="K21" s="194">
        <v>55000</v>
      </c>
      <c r="L21" s="194"/>
      <c r="M21" s="194"/>
      <c r="N21" s="194"/>
      <c r="O21" s="194"/>
    </row>
    <row r="22" spans="1:15" s="155" customFormat="1" ht="28.9" customHeight="1">
      <c r="A22" s="191">
        <v>14</v>
      </c>
      <c r="B22" s="207" t="s">
        <v>234</v>
      </c>
      <c r="C22" s="193">
        <f t="shared" si="1"/>
        <v>10000</v>
      </c>
      <c r="D22" s="193"/>
      <c r="E22" s="193"/>
      <c r="F22" s="193"/>
      <c r="G22" s="193"/>
      <c r="H22" s="194"/>
      <c r="I22" s="194"/>
      <c r="J22" s="194"/>
      <c r="K22" s="194">
        <v>10000</v>
      </c>
      <c r="L22" s="194"/>
      <c r="M22" s="194"/>
      <c r="N22" s="194"/>
      <c r="O22" s="194"/>
    </row>
    <row r="23" spans="1:15" s="155" customFormat="1" ht="28.9" customHeight="1">
      <c r="A23" s="191">
        <v>15</v>
      </c>
      <c r="B23" s="207" t="s">
        <v>235</v>
      </c>
      <c r="C23" s="193">
        <f t="shared" si="1"/>
        <v>57683</v>
      </c>
      <c r="D23" s="193"/>
      <c r="E23" s="193"/>
      <c r="F23" s="193"/>
      <c r="G23" s="193"/>
      <c r="H23" s="194"/>
      <c r="I23" s="194"/>
      <c r="J23" s="194"/>
      <c r="K23" s="194">
        <v>57683</v>
      </c>
      <c r="L23" s="194"/>
      <c r="M23" s="194"/>
      <c r="N23" s="194"/>
      <c r="O23" s="194"/>
    </row>
    <row r="24" spans="1:15" s="155" customFormat="1" ht="28.9" customHeight="1">
      <c r="A24" s="191">
        <v>16</v>
      </c>
      <c r="B24" s="207" t="s">
        <v>236</v>
      </c>
      <c r="C24" s="193">
        <f t="shared" si="1"/>
        <v>3500</v>
      </c>
      <c r="D24" s="193"/>
      <c r="E24" s="193"/>
      <c r="F24" s="193"/>
      <c r="G24" s="193"/>
      <c r="H24" s="194"/>
      <c r="I24" s="194"/>
      <c r="J24" s="194"/>
      <c r="K24" s="194">
        <v>3500</v>
      </c>
      <c r="L24" s="194"/>
      <c r="M24" s="194"/>
      <c r="N24" s="194"/>
      <c r="O24" s="194"/>
    </row>
    <row r="25" spans="1:15" s="155" customFormat="1" ht="28.9" customHeight="1">
      <c r="A25" s="191">
        <v>17</v>
      </c>
      <c r="B25" s="207" t="s">
        <v>237</v>
      </c>
      <c r="C25" s="193">
        <f t="shared" si="1"/>
        <v>2500</v>
      </c>
      <c r="D25" s="193"/>
      <c r="E25" s="193"/>
      <c r="F25" s="193"/>
      <c r="G25" s="193"/>
      <c r="H25" s="194"/>
      <c r="I25" s="194"/>
      <c r="J25" s="194"/>
      <c r="K25" s="194">
        <v>2500</v>
      </c>
      <c r="L25" s="194"/>
      <c r="M25" s="194"/>
      <c r="N25" s="194"/>
      <c r="O25" s="194"/>
    </row>
    <row r="26" spans="1:15" s="155" customFormat="1" ht="28.9" customHeight="1">
      <c r="A26" s="191"/>
      <c r="B26" s="207" t="s">
        <v>259</v>
      </c>
      <c r="C26" s="193">
        <f t="shared" si="1"/>
        <v>650</v>
      </c>
      <c r="D26" s="193"/>
      <c r="E26" s="193"/>
      <c r="F26" s="193"/>
      <c r="G26" s="193"/>
      <c r="H26" s="194"/>
      <c r="I26" s="194"/>
      <c r="J26" s="194"/>
      <c r="K26" s="194">
        <v>650</v>
      </c>
      <c r="L26" s="194"/>
      <c r="M26" s="194"/>
      <c r="N26" s="194"/>
      <c r="O26" s="194"/>
    </row>
    <row r="27" spans="1:15" s="155" customFormat="1" ht="28.9" customHeight="1">
      <c r="A27" s="191">
        <v>18</v>
      </c>
      <c r="B27" s="207" t="s">
        <v>239</v>
      </c>
      <c r="C27" s="193">
        <f t="shared" si="1"/>
        <v>0</v>
      </c>
      <c r="D27" s="193"/>
      <c r="E27" s="193"/>
      <c r="F27" s="193"/>
      <c r="G27" s="193"/>
      <c r="H27" s="194"/>
      <c r="I27" s="194"/>
      <c r="J27" s="194"/>
      <c r="K27" s="194"/>
      <c r="L27" s="194"/>
      <c r="M27" s="194"/>
      <c r="N27" s="194"/>
      <c r="O27" s="194"/>
    </row>
    <row r="28" spans="1:15" s="155" customFormat="1" ht="28.9" customHeight="1">
      <c r="A28" s="191">
        <v>19</v>
      </c>
      <c r="B28" s="207" t="s">
        <v>260</v>
      </c>
      <c r="C28" s="193">
        <f t="shared" si="1"/>
        <v>10500</v>
      </c>
      <c r="D28" s="193"/>
      <c r="E28" s="193"/>
      <c r="F28" s="193"/>
      <c r="G28" s="193"/>
      <c r="H28" s="194"/>
      <c r="I28" s="194"/>
      <c r="J28" s="208">
        <v>4500</v>
      </c>
      <c r="K28" s="194">
        <v>6000</v>
      </c>
      <c r="L28" s="194"/>
      <c r="M28" s="194"/>
      <c r="N28" s="194"/>
      <c r="O28" s="194"/>
    </row>
    <row r="29" spans="1:15" s="155" customFormat="1" ht="28.9" customHeight="1">
      <c r="A29" s="191">
        <v>20</v>
      </c>
      <c r="B29" s="207" t="s">
        <v>241</v>
      </c>
      <c r="C29" s="193">
        <f t="shared" si="1"/>
        <v>7000</v>
      </c>
      <c r="D29" s="193"/>
      <c r="E29" s="193"/>
      <c r="F29" s="193"/>
      <c r="G29" s="193"/>
      <c r="H29" s="194"/>
      <c r="I29" s="194"/>
      <c r="J29" s="194"/>
      <c r="K29" s="194">
        <v>7000</v>
      </c>
      <c r="L29" s="194"/>
      <c r="M29" s="194"/>
      <c r="N29" s="194"/>
      <c r="O29" s="194"/>
    </row>
    <row r="30" spans="1:15" s="155" customFormat="1" ht="28.9" customHeight="1">
      <c r="A30" s="191">
        <v>21</v>
      </c>
      <c r="B30" s="207" t="s">
        <v>242</v>
      </c>
      <c r="C30" s="193">
        <f t="shared" si="1"/>
        <v>11500</v>
      </c>
      <c r="D30" s="193"/>
      <c r="E30" s="193"/>
      <c r="F30" s="193"/>
      <c r="G30" s="193"/>
      <c r="H30" s="194"/>
      <c r="I30" s="194"/>
      <c r="J30" s="194"/>
      <c r="K30" s="194">
        <v>11500</v>
      </c>
      <c r="L30" s="194"/>
      <c r="M30" s="194"/>
      <c r="N30" s="194"/>
      <c r="O30" s="194"/>
    </row>
    <row r="31" spans="1:15" s="146" customFormat="1" ht="28.9" customHeight="1">
      <c r="A31" s="191">
        <v>22</v>
      </c>
      <c r="B31" s="209" t="s">
        <v>261</v>
      </c>
      <c r="C31" s="193">
        <f t="shared" si="1"/>
        <v>500</v>
      </c>
      <c r="D31" s="170"/>
      <c r="E31" s="170"/>
      <c r="F31" s="170"/>
      <c r="G31" s="170"/>
      <c r="H31" s="170"/>
      <c r="I31" s="170"/>
      <c r="J31" s="170"/>
      <c r="K31" s="170">
        <v>500</v>
      </c>
      <c r="L31" s="170"/>
      <c r="M31" s="170"/>
      <c r="N31" s="170"/>
      <c r="O31" s="170"/>
    </row>
    <row r="32" spans="1:15" s="146" customFormat="1" ht="28.9" customHeight="1">
      <c r="A32" s="191">
        <v>23</v>
      </c>
      <c r="B32" s="209" t="s">
        <v>244</v>
      </c>
      <c r="C32" s="193">
        <f t="shared" si="1"/>
        <v>12000</v>
      </c>
      <c r="D32" s="170"/>
      <c r="E32" s="170"/>
      <c r="F32" s="170"/>
      <c r="G32" s="170"/>
      <c r="H32" s="170"/>
      <c r="I32" s="170"/>
      <c r="J32" s="170"/>
      <c r="K32" s="170">
        <v>12000</v>
      </c>
      <c r="L32" s="170"/>
      <c r="M32" s="170"/>
      <c r="N32" s="170"/>
      <c r="O32" s="170"/>
    </row>
    <row r="33" spans="1:15" s="146" customFormat="1" ht="28.9" customHeight="1">
      <c r="A33" s="191">
        <v>24</v>
      </c>
      <c r="B33" s="162" t="s">
        <v>165</v>
      </c>
      <c r="C33" s="193">
        <f t="shared" si="1"/>
        <v>33062</v>
      </c>
      <c r="D33" s="208"/>
      <c r="E33" s="208"/>
      <c r="F33" s="208"/>
      <c r="G33" s="208"/>
      <c r="H33" s="208"/>
      <c r="I33" s="208"/>
      <c r="J33" s="208"/>
      <c r="K33" s="208"/>
      <c r="L33" s="208"/>
      <c r="M33" s="208"/>
      <c r="N33" s="210">
        <v>33062</v>
      </c>
      <c r="O33" s="208"/>
    </row>
    <row r="34" spans="1:15" s="146" customFormat="1" ht="28.9" customHeight="1">
      <c r="A34" s="191">
        <v>25</v>
      </c>
      <c r="B34" s="162" t="s">
        <v>166</v>
      </c>
      <c r="C34" s="193">
        <f t="shared" si="1"/>
        <v>19047</v>
      </c>
      <c r="D34" s="208"/>
      <c r="E34" s="208"/>
      <c r="F34" s="208"/>
      <c r="G34" s="208"/>
      <c r="H34" s="208"/>
      <c r="I34" s="208"/>
      <c r="J34" s="208"/>
      <c r="K34" s="208"/>
      <c r="L34" s="208"/>
      <c r="M34" s="208"/>
      <c r="N34" s="208">
        <v>19047</v>
      </c>
      <c r="O34" s="208"/>
    </row>
    <row r="35" spans="1:15" s="146" customFormat="1" ht="28.9" customHeight="1">
      <c r="A35" s="191">
        <v>26</v>
      </c>
      <c r="B35" s="162" t="s">
        <v>167</v>
      </c>
      <c r="C35" s="193">
        <f t="shared" si="1"/>
        <v>4547</v>
      </c>
      <c r="D35" s="208"/>
      <c r="E35" s="208"/>
      <c r="F35" s="208"/>
      <c r="G35" s="208"/>
      <c r="H35" s="208"/>
      <c r="I35" s="208"/>
      <c r="J35" s="208"/>
      <c r="K35" s="208"/>
      <c r="L35" s="208"/>
      <c r="M35" s="208"/>
      <c r="N35" s="208">
        <v>4547</v>
      </c>
      <c r="O35" s="208"/>
    </row>
    <row r="36" spans="1:15" s="146" customFormat="1" ht="28.9" customHeight="1">
      <c r="A36" s="191">
        <v>27</v>
      </c>
      <c r="B36" s="162" t="s">
        <v>168</v>
      </c>
      <c r="C36" s="193">
        <f t="shared" si="1"/>
        <v>58963</v>
      </c>
      <c r="D36" s="208"/>
      <c r="E36" s="208"/>
      <c r="F36" s="208"/>
      <c r="G36" s="208"/>
      <c r="H36" s="208"/>
      <c r="I36" s="208"/>
      <c r="J36" s="208"/>
      <c r="K36" s="208"/>
      <c r="L36" s="208"/>
      <c r="M36" s="208"/>
      <c r="N36" s="208">
        <v>58963</v>
      </c>
      <c r="O36" s="208"/>
    </row>
    <row r="37" spans="1:15" s="146" customFormat="1" ht="28.9" customHeight="1">
      <c r="A37" s="191">
        <v>28</v>
      </c>
      <c r="B37" s="162" t="s">
        <v>169</v>
      </c>
      <c r="C37" s="193">
        <f t="shared" si="1"/>
        <v>12236</v>
      </c>
      <c r="D37" s="208"/>
      <c r="E37" s="208"/>
      <c r="F37" s="208"/>
      <c r="G37" s="208"/>
      <c r="H37" s="208"/>
      <c r="I37" s="208"/>
      <c r="J37" s="208"/>
      <c r="K37" s="208"/>
      <c r="L37" s="208"/>
      <c r="M37" s="208"/>
      <c r="N37" s="208">
        <v>12236</v>
      </c>
      <c r="O37" s="208"/>
    </row>
    <row r="38" spans="1:15" s="146" customFormat="1" ht="28.9" customHeight="1">
      <c r="A38" s="191">
        <v>29</v>
      </c>
      <c r="B38" s="162" t="s">
        <v>170</v>
      </c>
      <c r="C38" s="193">
        <f t="shared" si="1"/>
        <v>8847</v>
      </c>
      <c r="D38" s="208"/>
      <c r="E38" s="208"/>
      <c r="F38" s="208"/>
      <c r="G38" s="208"/>
      <c r="H38" s="208"/>
      <c r="I38" s="208"/>
      <c r="J38" s="208"/>
      <c r="K38" s="208"/>
      <c r="L38" s="208"/>
      <c r="M38" s="208"/>
      <c r="N38" s="208">
        <v>8847</v>
      </c>
      <c r="O38" s="208"/>
    </row>
    <row r="39" spans="1:15" s="146" customFormat="1" ht="28.9" customHeight="1">
      <c r="A39" s="191">
        <v>30</v>
      </c>
      <c r="B39" s="162" t="s">
        <v>171</v>
      </c>
      <c r="C39" s="193">
        <f t="shared" si="1"/>
        <v>7515</v>
      </c>
      <c r="D39" s="208"/>
      <c r="E39" s="208"/>
      <c r="F39" s="208"/>
      <c r="G39" s="208"/>
      <c r="H39" s="208"/>
      <c r="I39" s="208"/>
      <c r="J39" s="208"/>
      <c r="K39" s="208"/>
      <c r="L39" s="208"/>
      <c r="M39" s="208"/>
      <c r="N39" s="208">
        <v>7515</v>
      </c>
      <c r="O39" s="208"/>
    </row>
    <row r="40" spans="1:15" s="146" customFormat="1" ht="28.9" customHeight="1">
      <c r="A40" s="191">
        <v>31</v>
      </c>
      <c r="B40" s="163" t="s">
        <v>172</v>
      </c>
      <c r="C40" s="193">
        <f t="shared" si="1"/>
        <v>5657</v>
      </c>
      <c r="D40" s="208"/>
      <c r="E40" s="208"/>
      <c r="F40" s="208"/>
      <c r="G40" s="208"/>
      <c r="H40" s="208"/>
      <c r="I40" s="208"/>
      <c r="J40" s="208"/>
      <c r="K40" s="208"/>
      <c r="L40" s="208"/>
      <c r="M40" s="208"/>
      <c r="N40" s="208">
        <v>5657</v>
      </c>
      <c r="O40" s="208"/>
    </row>
    <row r="41" spans="1:15" s="146" customFormat="1" ht="28.9" customHeight="1">
      <c r="A41" s="191">
        <v>32</v>
      </c>
      <c r="B41" s="163" t="s">
        <v>173</v>
      </c>
      <c r="C41" s="193">
        <f t="shared" si="1"/>
        <v>13233</v>
      </c>
      <c r="D41" s="208"/>
      <c r="E41" s="208"/>
      <c r="F41" s="208"/>
      <c r="G41" s="208"/>
      <c r="H41" s="208"/>
      <c r="I41" s="208"/>
      <c r="J41" s="208"/>
      <c r="K41" s="208"/>
      <c r="L41" s="208"/>
      <c r="M41" s="208"/>
      <c r="N41" s="208">
        <v>13233</v>
      </c>
      <c r="O41" s="208"/>
    </row>
    <row r="42" spans="1:15" s="146" customFormat="1" ht="28.9" customHeight="1">
      <c r="A42" s="191">
        <v>33</v>
      </c>
      <c r="B42" s="163" t="s">
        <v>174</v>
      </c>
      <c r="C42" s="193">
        <f t="shared" si="1"/>
        <v>7961</v>
      </c>
      <c r="D42" s="208"/>
      <c r="E42" s="208"/>
      <c r="F42" s="208"/>
      <c r="G42" s="208"/>
      <c r="H42" s="208"/>
      <c r="I42" s="208"/>
      <c r="J42" s="208"/>
      <c r="K42" s="208"/>
      <c r="L42" s="208"/>
      <c r="M42" s="208"/>
      <c r="N42" s="208">
        <v>7961</v>
      </c>
      <c r="O42" s="208"/>
    </row>
    <row r="43" spans="1:15" s="146" customFormat="1" ht="28.9" customHeight="1">
      <c r="A43" s="191">
        <v>34</v>
      </c>
      <c r="B43" s="163" t="s">
        <v>175</v>
      </c>
      <c r="C43" s="193">
        <f t="shared" si="1"/>
        <v>13828</v>
      </c>
      <c r="D43" s="208"/>
      <c r="E43" s="208"/>
      <c r="F43" s="208"/>
      <c r="G43" s="208"/>
      <c r="H43" s="208"/>
      <c r="I43" s="208"/>
      <c r="J43" s="208"/>
      <c r="K43" s="208"/>
      <c r="L43" s="208"/>
      <c r="M43" s="208"/>
      <c r="N43" s="208">
        <v>13828</v>
      </c>
      <c r="O43" s="208"/>
    </row>
    <row r="44" spans="1:15" s="146" customFormat="1" ht="28.9" customHeight="1">
      <c r="A44" s="191">
        <v>35</v>
      </c>
      <c r="B44" s="163" t="s">
        <v>176</v>
      </c>
      <c r="C44" s="193">
        <f t="shared" si="1"/>
        <v>7999</v>
      </c>
      <c r="D44" s="208"/>
      <c r="E44" s="208"/>
      <c r="F44" s="208"/>
      <c r="G44" s="208"/>
      <c r="H44" s="208"/>
      <c r="I44" s="208"/>
      <c r="J44" s="208"/>
      <c r="K44" s="208"/>
      <c r="L44" s="208"/>
      <c r="M44" s="208"/>
      <c r="N44" s="208">
        <v>7999</v>
      </c>
      <c r="O44" s="208"/>
    </row>
    <row r="45" spans="1:15" s="146" customFormat="1" ht="28.9" customHeight="1">
      <c r="A45" s="191">
        <v>36</v>
      </c>
      <c r="B45" s="163" t="s">
        <v>177</v>
      </c>
      <c r="C45" s="193">
        <f t="shared" si="1"/>
        <v>10937</v>
      </c>
      <c r="D45" s="208"/>
      <c r="E45" s="208"/>
      <c r="F45" s="208"/>
      <c r="G45" s="208"/>
      <c r="H45" s="208"/>
      <c r="I45" s="208"/>
      <c r="J45" s="208"/>
      <c r="K45" s="208"/>
      <c r="L45" s="208"/>
      <c r="M45" s="208"/>
      <c r="N45" s="208">
        <v>10937</v>
      </c>
      <c r="O45" s="208"/>
    </row>
    <row r="46" spans="1:15" s="146" customFormat="1" ht="28.9" customHeight="1">
      <c r="A46" s="191">
        <v>37</v>
      </c>
      <c r="B46" s="163" t="s">
        <v>178</v>
      </c>
      <c r="C46" s="193">
        <f t="shared" si="1"/>
        <v>10366</v>
      </c>
      <c r="D46" s="208"/>
      <c r="E46" s="208"/>
      <c r="F46" s="208"/>
      <c r="G46" s="208"/>
      <c r="H46" s="208"/>
      <c r="I46" s="208"/>
      <c r="J46" s="208"/>
      <c r="K46" s="208"/>
      <c r="L46" s="208"/>
      <c r="M46" s="208"/>
      <c r="N46" s="208">
        <v>10366</v>
      </c>
      <c r="O46" s="208"/>
    </row>
    <row r="47" spans="1:15" s="146" customFormat="1" ht="28.9" customHeight="1">
      <c r="A47" s="191">
        <v>38</v>
      </c>
      <c r="B47" s="163" t="s">
        <v>179</v>
      </c>
      <c r="C47" s="193">
        <f t="shared" si="1"/>
        <v>18565</v>
      </c>
      <c r="D47" s="208"/>
      <c r="E47" s="208"/>
      <c r="F47" s="208"/>
      <c r="G47" s="208"/>
      <c r="H47" s="208"/>
      <c r="I47" s="208"/>
      <c r="J47" s="208"/>
      <c r="K47" s="208"/>
      <c r="L47" s="208"/>
      <c r="M47" s="208"/>
      <c r="N47" s="208">
        <v>18565</v>
      </c>
      <c r="O47" s="208"/>
    </row>
    <row r="48" spans="1:15" s="146" customFormat="1" ht="28.9" customHeight="1">
      <c r="A48" s="191">
        <v>39</v>
      </c>
      <c r="B48" s="163" t="s">
        <v>180</v>
      </c>
      <c r="C48" s="193">
        <f t="shared" si="1"/>
        <v>8991</v>
      </c>
      <c r="D48" s="208"/>
      <c r="E48" s="208"/>
      <c r="F48" s="208"/>
      <c r="G48" s="208"/>
      <c r="H48" s="208"/>
      <c r="I48" s="208"/>
      <c r="J48" s="208"/>
      <c r="K48" s="208"/>
      <c r="L48" s="208"/>
      <c r="M48" s="208"/>
      <c r="N48" s="208">
        <v>8991</v>
      </c>
      <c r="O48" s="208"/>
    </row>
    <row r="49" spans="1:15" s="146" customFormat="1" ht="28.9" customHeight="1">
      <c r="A49" s="191">
        <v>40</v>
      </c>
      <c r="B49" s="163" t="s">
        <v>181</v>
      </c>
      <c r="C49" s="193">
        <f t="shared" si="1"/>
        <v>18172</v>
      </c>
      <c r="D49" s="208"/>
      <c r="E49" s="208"/>
      <c r="F49" s="208"/>
      <c r="G49" s="208"/>
      <c r="H49" s="208"/>
      <c r="I49" s="208"/>
      <c r="J49" s="208"/>
      <c r="K49" s="208"/>
      <c r="L49" s="208"/>
      <c r="M49" s="208"/>
      <c r="N49" s="208">
        <v>18172</v>
      </c>
      <c r="O49" s="208"/>
    </row>
    <row r="50" spans="1:15" s="146" customFormat="1" ht="28.9" customHeight="1">
      <c r="A50" s="191">
        <v>41</v>
      </c>
      <c r="B50" s="163" t="s">
        <v>182</v>
      </c>
      <c r="C50" s="193">
        <f t="shared" si="1"/>
        <v>7819</v>
      </c>
      <c r="D50" s="208"/>
      <c r="E50" s="208"/>
      <c r="F50" s="208"/>
      <c r="G50" s="208"/>
      <c r="H50" s="208"/>
      <c r="I50" s="208"/>
      <c r="J50" s="208"/>
      <c r="K50" s="208"/>
      <c r="L50" s="208"/>
      <c r="M50" s="208"/>
      <c r="N50" s="208">
        <v>7819</v>
      </c>
      <c r="O50" s="208"/>
    </row>
    <row r="51" spans="1:15" s="146" customFormat="1" ht="28.9" customHeight="1">
      <c r="A51" s="191">
        <v>42</v>
      </c>
      <c r="B51" s="163" t="s">
        <v>183</v>
      </c>
      <c r="C51" s="193">
        <f t="shared" si="1"/>
        <v>8555</v>
      </c>
      <c r="D51" s="208"/>
      <c r="E51" s="208"/>
      <c r="F51" s="208"/>
      <c r="G51" s="208"/>
      <c r="H51" s="208"/>
      <c r="I51" s="208"/>
      <c r="J51" s="208"/>
      <c r="K51" s="208"/>
      <c r="L51" s="208"/>
      <c r="M51" s="208"/>
      <c r="N51" s="208">
        <v>8555</v>
      </c>
      <c r="O51" s="208"/>
    </row>
    <row r="52" spans="1:15" s="146" customFormat="1" ht="28.9" customHeight="1">
      <c r="A52" s="191">
        <v>43</v>
      </c>
      <c r="B52" s="163" t="s">
        <v>184</v>
      </c>
      <c r="C52" s="193">
        <f t="shared" si="1"/>
        <v>17745</v>
      </c>
      <c r="D52" s="208"/>
      <c r="E52" s="208"/>
      <c r="F52" s="208"/>
      <c r="G52" s="208"/>
      <c r="H52" s="208"/>
      <c r="I52" s="208"/>
      <c r="J52" s="208"/>
      <c r="K52" s="208"/>
      <c r="L52" s="208"/>
      <c r="M52" s="208"/>
      <c r="N52" s="208">
        <v>17745</v>
      </c>
      <c r="O52" s="208"/>
    </row>
    <row r="53" spans="1:15" s="146" customFormat="1" ht="28.9" customHeight="1">
      <c r="A53" s="191">
        <v>44</v>
      </c>
      <c r="B53" s="163" t="s">
        <v>185</v>
      </c>
      <c r="C53" s="193">
        <f t="shared" si="1"/>
        <v>3517</v>
      </c>
      <c r="D53" s="208"/>
      <c r="E53" s="208"/>
      <c r="F53" s="208"/>
      <c r="G53" s="208"/>
      <c r="H53" s="208"/>
      <c r="I53" s="208"/>
      <c r="J53" s="208"/>
      <c r="K53" s="208"/>
      <c r="L53" s="208"/>
      <c r="M53" s="208"/>
      <c r="N53" s="208">
        <v>3517</v>
      </c>
      <c r="O53" s="208"/>
    </row>
    <row r="54" spans="1:15" s="146" customFormat="1" ht="28.9" customHeight="1">
      <c r="A54" s="191">
        <v>45</v>
      </c>
      <c r="B54" s="165" t="s">
        <v>186</v>
      </c>
      <c r="C54" s="193">
        <f t="shared" si="1"/>
        <v>108348</v>
      </c>
      <c r="D54" s="208"/>
      <c r="E54" s="208"/>
      <c r="F54" s="208"/>
      <c r="G54" s="208"/>
      <c r="H54" s="208"/>
      <c r="I54" s="208"/>
      <c r="J54" s="208"/>
      <c r="K54" s="208"/>
      <c r="L54" s="208"/>
      <c r="M54" s="208"/>
      <c r="N54" s="208">
        <v>108348</v>
      </c>
      <c r="O54" s="208"/>
    </row>
    <row r="55" spans="1:15" s="146" customFormat="1" ht="28.9" customHeight="1">
      <c r="A55" s="191">
        <v>46</v>
      </c>
      <c r="B55" s="163" t="s">
        <v>187</v>
      </c>
      <c r="C55" s="193">
        <f t="shared" si="1"/>
        <v>11375</v>
      </c>
      <c r="D55" s="208"/>
      <c r="E55" s="208"/>
      <c r="F55" s="208"/>
      <c r="G55" s="208"/>
      <c r="H55" s="208"/>
      <c r="I55" s="208"/>
      <c r="J55" s="208"/>
      <c r="K55" s="208"/>
      <c r="L55" s="208"/>
      <c r="M55" s="208"/>
      <c r="N55" s="208">
        <v>11375</v>
      </c>
      <c r="O55" s="208"/>
    </row>
    <row r="56" spans="1:15" s="146" customFormat="1" ht="28.9" customHeight="1">
      <c r="A56" s="191">
        <v>47</v>
      </c>
      <c r="B56" s="163" t="s">
        <v>188</v>
      </c>
      <c r="C56" s="193">
        <f t="shared" si="1"/>
        <v>3539</v>
      </c>
      <c r="D56" s="208"/>
      <c r="E56" s="208"/>
      <c r="F56" s="208"/>
      <c r="G56" s="208"/>
      <c r="H56" s="208"/>
      <c r="I56" s="208"/>
      <c r="J56" s="208"/>
      <c r="K56" s="208"/>
      <c r="L56" s="208"/>
      <c r="M56" s="208"/>
      <c r="N56" s="208">
        <v>3539</v>
      </c>
      <c r="O56" s="208"/>
    </row>
    <row r="57" spans="1:15" s="146" customFormat="1" ht="28.9" customHeight="1">
      <c r="A57" s="191">
        <v>48</v>
      </c>
      <c r="B57" s="163" t="s">
        <v>189</v>
      </c>
      <c r="C57" s="193">
        <f t="shared" si="1"/>
        <v>4994</v>
      </c>
      <c r="D57" s="208"/>
      <c r="E57" s="208"/>
      <c r="F57" s="208"/>
      <c r="G57" s="208"/>
      <c r="H57" s="208"/>
      <c r="I57" s="208"/>
      <c r="J57" s="208"/>
      <c r="K57" s="208"/>
      <c r="L57" s="208"/>
      <c r="M57" s="208"/>
      <c r="N57" s="208">
        <v>4994</v>
      </c>
      <c r="O57" s="208"/>
    </row>
    <row r="58" spans="1:15" s="146" customFormat="1" ht="28.9" customHeight="1">
      <c r="A58" s="191">
        <v>49</v>
      </c>
      <c r="B58" s="163" t="s">
        <v>190</v>
      </c>
      <c r="C58" s="193">
        <f t="shared" si="1"/>
        <v>5958</v>
      </c>
      <c r="D58" s="208"/>
      <c r="E58" s="208"/>
      <c r="F58" s="208"/>
      <c r="G58" s="208"/>
      <c r="H58" s="208"/>
      <c r="I58" s="208"/>
      <c r="J58" s="208"/>
      <c r="K58" s="208"/>
      <c r="L58" s="208"/>
      <c r="M58" s="208"/>
      <c r="N58" s="208">
        <v>5958</v>
      </c>
      <c r="O58" s="208"/>
    </row>
    <row r="59" spans="1:15" s="146" customFormat="1" ht="28.9" customHeight="1">
      <c r="A59" s="191">
        <v>50</v>
      </c>
      <c r="B59" s="163" t="s">
        <v>191</v>
      </c>
      <c r="C59" s="193">
        <f t="shared" si="1"/>
        <v>2331</v>
      </c>
      <c r="D59" s="208"/>
      <c r="E59" s="208"/>
      <c r="F59" s="208"/>
      <c r="G59" s="208"/>
      <c r="H59" s="208"/>
      <c r="I59" s="208"/>
      <c r="J59" s="208"/>
      <c r="K59" s="208"/>
      <c r="L59" s="208"/>
      <c r="M59" s="208"/>
      <c r="N59" s="208">
        <v>2331</v>
      </c>
      <c r="O59" s="208"/>
    </row>
    <row r="60" spans="1:15" s="146" customFormat="1" ht="28.9" customHeight="1">
      <c r="A60" s="191">
        <v>51</v>
      </c>
      <c r="B60" s="163" t="s">
        <v>192</v>
      </c>
      <c r="C60" s="193">
        <f t="shared" si="1"/>
        <v>3640</v>
      </c>
      <c r="D60" s="208"/>
      <c r="E60" s="208"/>
      <c r="F60" s="208"/>
      <c r="G60" s="208"/>
      <c r="H60" s="208"/>
      <c r="I60" s="208"/>
      <c r="J60" s="208"/>
      <c r="K60" s="208"/>
      <c r="L60" s="208"/>
      <c r="M60" s="208"/>
      <c r="N60" s="208">
        <v>3640</v>
      </c>
      <c r="O60" s="208"/>
    </row>
    <row r="61" spans="1:15" s="146" customFormat="1" ht="28.9" customHeight="1">
      <c r="A61" s="191">
        <v>52</v>
      </c>
      <c r="B61" s="163" t="s">
        <v>193</v>
      </c>
      <c r="C61" s="193">
        <f t="shared" si="1"/>
        <v>1152</v>
      </c>
      <c r="D61" s="208"/>
      <c r="E61" s="208"/>
      <c r="F61" s="208"/>
      <c r="G61" s="208"/>
      <c r="H61" s="208"/>
      <c r="I61" s="208"/>
      <c r="J61" s="208"/>
      <c r="K61" s="208"/>
      <c r="L61" s="208"/>
      <c r="M61" s="208"/>
      <c r="N61" s="208">
        <v>1152</v>
      </c>
      <c r="O61" s="208"/>
    </row>
    <row r="62" spans="1:15" s="146" customFormat="1" ht="28.9" customHeight="1">
      <c r="A62" s="191">
        <v>53</v>
      </c>
      <c r="B62" s="163" t="s">
        <v>194</v>
      </c>
      <c r="C62" s="193">
        <f t="shared" si="1"/>
        <v>904</v>
      </c>
      <c r="D62" s="208"/>
      <c r="E62" s="208"/>
      <c r="F62" s="208"/>
      <c r="G62" s="208"/>
      <c r="H62" s="208"/>
      <c r="I62" s="208"/>
      <c r="J62" s="208"/>
      <c r="K62" s="208"/>
      <c r="L62" s="208"/>
      <c r="M62" s="208"/>
      <c r="N62" s="208">
        <v>904</v>
      </c>
      <c r="O62" s="208"/>
    </row>
    <row r="63" spans="1:15" s="146" customFormat="1" ht="28.9" customHeight="1">
      <c r="A63" s="191">
        <v>54</v>
      </c>
      <c r="B63" s="163" t="s">
        <v>195</v>
      </c>
      <c r="C63" s="193">
        <f t="shared" si="1"/>
        <v>2414</v>
      </c>
      <c r="D63" s="208"/>
      <c r="E63" s="208"/>
      <c r="F63" s="208"/>
      <c r="G63" s="208"/>
      <c r="H63" s="208"/>
      <c r="I63" s="208"/>
      <c r="J63" s="208"/>
      <c r="K63" s="208"/>
      <c r="L63" s="208"/>
      <c r="M63" s="208"/>
      <c r="N63" s="208">
        <v>2414</v>
      </c>
      <c r="O63" s="208"/>
    </row>
    <row r="64" spans="1:15" s="146" customFormat="1" ht="28.9" customHeight="1">
      <c r="A64" s="191">
        <v>55</v>
      </c>
      <c r="B64" s="163" t="s">
        <v>196</v>
      </c>
      <c r="C64" s="193">
        <f t="shared" si="1"/>
        <v>994</v>
      </c>
      <c r="D64" s="208"/>
      <c r="E64" s="208"/>
      <c r="F64" s="208"/>
      <c r="G64" s="208"/>
      <c r="H64" s="208"/>
      <c r="I64" s="208"/>
      <c r="J64" s="208"/>
      <c r="K64" s="208"/>
      <c r="L64" s="208"/>
      <c r="M64" s="208"/>
      <c r="N64" s="208">
        <v>994</v>
      </c>
      <c r="O64" s="208"/>
    </row>
    <row r="65" spans="1:15" s="146" customFormat="1" ht="28.9" customHeight="1">
      <c r="A65" s="191">
        <v>56</v>
      </c>
      <c r="B65" s="163" t="s">
        <v>197</v>
      </c>
      <c r="C65" s="193">
        <f t="shared" si="1"/>
        <v>631</v>
      </c>
      <c r="D65" s="208"/>
      <c r="E65" s="208"/>
      <c r="F65" s="208"/>
      <c r="G65" s="208"/>
      <c r="H65" s="208"/>
      <c r="I65" s="208"/>
      <c r="J65" s="208"/>
      <c r="K65" s="208"/>
      <c r="L65" s="208"/>
      <c r="M65" s="208"/>
      <c r="N65" s="208">
        <v>631</v>
      </c>
      <c r="O65" s="208"/>
    </row>
    <row r="66" spans="1:15" s="146" customFormat="1" ht="28.9" customHeight="1">
      <c r="A66" s="191">
        <v>57</v>
      </c>
      <c r="B66" s="163" t="s">
        <v>198</v>
      </c>
      <c r="C66" s="193">
        <f t="shared" si="1"/>
        <v>536</v>
      </c>
      <c r="D66" s="208"/>
      <c r="E66" s="208"/>
      <c r="F66" s="208"/>
      <c r="G66" s="208"/>
      <c r="H66" s="208"/>
      <c r="I66" s="208"/>
      <c r="J66" s="208"/>
      <c r="K66" s="208"/>
      <c r="L66" s="208"/>
      <c r="M66" s="208"/>
      <c r="N66" s="208">
        <v>536</v>
      </c>
      <c r="O66" s="208"/>
    </row>
    <row r="67" spans="1:15" s="146" customFormat="1" ht="28.9" customHeight="1">
      <c r="A67" s="191">
        <v>58</v>
      </c>
      <c r="B67" s="163" t="s">
        <v>199</v>
      </c>
      <c r="C67" s="193">
        <f t="shared" si="1"/>
        <v>818</v>
      </c>
      <c r="D67" s="208"/>
      <c r="E67" s="208"/>
      <c r="F67" s="208"/>
      <c r="G67" s="208"/>
      <c r="H67" s="208"/>
      <c r="I67" s="208"/>
      <c r="J67" s="208"/>
      <c r="K67" s="208"/>
      <c r="L67" s="208"/>
      <c r="M67" s="208"/>
      <c r="N67" s="208">
        <v>818</v>
      </c>
      <c r="O67" s="208"/>
    </row>
    <row r="68" spans="1:15" s="146" customFormat="1" ht="28.9" customHeight="1">
      <c r="A68" s="191">
        <v>59</v>
      </c>
      <c r="B68" s="163" t="s">
        <v>200</v>
      </c>
      <c r="C68" s="193">
        <f t="shared" si="1"/>
        <v>829</v>
      </c>
      <c r="D68" s="208"/>
      <c r="E68" s="208"/>
      <c r="F68" s="208"/>
      <c r="G68" s="208"/>
      <c r="H68" s="208"/>
      <c r="I68" s="208"/>
      <c r="J68" s="208"/>
      <c r="K68" s="208"/>
      <c r="L68" s="208"/>
      <c r="M68" s="208"/>
      <c r="N68" s="208">
        <v>829</v>
      </c>
      <c r="O68" s="208"/>
    </row>
    <row r="69" spans="1:15" s="146" customFormat="1" ht="28.9" customHeight="1">
      <c r="A69" s="191">
        <v>60</v>
      </c>
      <c r="B69" s="163" t="s">
        <v>201</v>
      </c>
      <c r="C69" s="193">
        <f t="shared" si="1"/>
        <v>799</v>
      </c>
      <c r="D69" s="208"/>
      <c r="E69" s="208"/>
      <c r="F69" s="208"/>
      <c r="G69" s="208"/>
      <c r="H69" s="208"/>
      <c r="I69" s="208"/>
      <c r="J69" s="208"/>
      <c r="K69" s="208"/>
      <c r="L69" s="208"/>
      <c r="M69" s="208"/>
      <c r="N69" s="208">
        <v>799</v>
      </c>
      <c r="O69" s="208"/>
    </row>
    <row r="70" spans="1:15" s="146" customFormat="1" ht="28.9" customHeight="1">
      <c r="A70" s="191">
        <v>61</v>
      </c>
      <c r="B70" s="163" t="s">
        <v>202</v>
      </c>
      <c r="C70" s="193">
        <f t="shared" si="1"/>
        <v>784</v>
      </c>
      <c r="D70" s="208"/>
      <c r="E70" s="208"/>
      <c r="F70" s="208"/>
      <c r="G70" s="208"/>
      <c r="H70" s="208"/>
      <c r="I70" s="208"/>
      <c r="J70" s="208"/>
      <c r="K70" s="208"/>
      <c r="L70" s="208"/>
      <c r="M70" s="208"/>
      <c r="N70" s="208">
        <v>784</v>
      </c>
      <c r="O70" s="208"/>
    </row>
    <row r="71" spans="1:15" s="146" customFormat="1" ht="28.9" customHeight="1">
      <c r="A71" s="191">
        <v>62</v>
      </c>
      <c r="B71" s="163" t="s">
        <v>203</v>
      </c>
      <c r="C71" s="193">
        <f t="shared" si="1"/>
        <v>409</v>
      </c>
      <c r="D71" s="208"/>
      <c r="E71" s="208"/>
      <c r="F71" s="208"/>
      <c r="G71" s="208"/>
      <c r="H71" s="208"/>
      <c r="I71" s="208"/>
      <c r="J71" s="208"/>
      <c r="K71" s="208"/>
      <c r="L71" s="208"/>
      <c r="M71" s="208"/>
      <c r="N71" s="208">
        <v>409</v>
      </c>
      <c r="O71" s="208"/>
    </row>
    <row r="72" spans="1:15" s="146" customFormat="1" ht="28.9" customHeight="1">
      <c r="A72" s="191">
        <v>63</v>
      </c>
      <c r="B72" s="163" t="s">
        <v>204</v>
      </c>
      <c r="C72" s="193">
        <f t="shared" si="1"/>
        <v>510</v>
      </c>
      <c r="D72" s="208"/>
      <c r="E72" s="208"/>
      <c r="F72" s="208"/>
      <c r="G72" s="208"/>
      <c r="H72" s="208"/>
      <c r="I72" s="208"/>
      <c r="J72" s="208"/>
      <c r="K72" s="208"/>
      <c r="L72" s="208"/>
      <c r="M72" s="208"/>
      <c r="N72" s="208">
        <v>510</v>
      </c>
      <c r="O72" s="208"/>
    </row>
    <row r="73" spans="1:15" s="146" customFormat="1" ht="28.9" customHeight="1">
      <c r="A73" s="191">
        <v>64</v>
      </c>
      <c r="B73" s="163" t="s">
        <v>205</v>
      </c>
      <c r="C73" s="193">
        <f t="shared" si="1"/>
        <v>543</v>
      </c>
      <c r="D73" s="208"/>
      <c r="E73" s="208"/>
      <c r="F73" s="208"/>
      <c r="G73" s="208"/>
      <c r="H73" s="208"/>
      <c r="I73" s="208"/>
      <c r="J73" s="208"/>
      <c r="K73" s="208"/>
      <c r="L73" s="208"/>
      <c r="M73" s="208"/>
      <c r="N73" s="208">
        <v>543</v>
      </c>
      <c r="O73" s="208"/>
    </row>
    <row r="74" spans="1:15" s="146" customFormat="1" ht="28.9" customHeight="1">
      <c r="A74" s="191">
        <v>65</v>
      </c>
      <c r="B74" s="163" t="s">
        <v>206</v>
      </c>
      <c r="C74" s="193">
        <f t="shared" si="1"/>
        <v>468</v>
      </c>
      <c r="D74" s="208"/>
      <c r="E74" s="208"/>
      <c r="F74" s="208"/>
      <c r="G74" s="208"/>
      <c r="H74" s="208"/>
      <c r="I74" s="208"/>
      <c r="J74" s="208"/>
      <c r="K74" s="208"/>
      <c r="L74" s="208"/>
      <c r="M74" s="208"/>
      <c r="N74" s="208">
        <v>468</v>
      </c>
      <c r="O74" s="208"/>
    </row>
    <row r="75" spans="1:15" s="146" customFormat="1" ht="28.9" customHeight="1">
      <c r="A75" s="211">
        <v>66</v>
      </c>
      <c r="B75" s="212" t="s">
        <v>207</v>
      </c>
      <c r="C75" s="213">
        <f t="shared" ref="C75" si="2">SUM(D75:K75)+N75+O75</f>
        <v>201</v>
      </c>
      <c r="D75" s="204"/>
      <c r="E75" s="204"/>
      <c r="F75" s="204"/>
      <c r="G75" s="204"/>
      <c r="H75" s="204"/>
      <c r="I75" s="204"/>
      <c r="J75" s="204"/>
      <c r="K75" s="204"/>
      <c r="L75" s="204"/>
      <c r="M75" s="204"/>
      <c r="N75" s="204">
        <v>201</v>
      </c>
      <c r="O75" s="204"/>
    </row>
  </sheetData>
  <mergeCells count="17">
    <mergeCell ref="O6:O7"/>
    <mergeCell ref="H6:H7"/>
    <mergeCell ref="I6:I7"/>
    <mergeCell ref="J6:J7"/>
    <mergeCell ref="K6:K7"/>
    <mergeCell ref="L6:M6"/>
    <mergeCell ref="N6:N7"/>
    <mergeCell ref="A2:O2"/>
    <mergeCell ref="A3:O3"/>
    <mergeCell ref="A5:A7"/>
    <mergeCell ref="B5:B7"/>
    <mergeCell ref="C5:C7"/>
    <mergeCell ref="D5:O5"/>
    <mergeCell ref="D6:D7"/>
    <mergeCell ref="E6:E7"/>
    <mergeCell ref="F6:F7"/>
    <mergeCell ref="G6:G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O30"/>
  <sheetViews>
    <sheetView workbookViewId="0">
      <selection sqref="A1:XFD1048576"/>
    </sheetView>
  </sheetViews>
  <sheetFormatPr defaultColWidth="12.85546875" defaultRowHeight="15.75"/>
  <cols>
    <col min="1" max="1" width="7.28515625" style="214" customWidth="1"/>
    <col min="2" max="2" width="19.140625" style="214" bestFit="1" customWidth="1"/>
    <col min="3" max="3" width="11.85546875" style="214" customWidth="1"/>
    <col min="4" max="4" width="11.5703125" style="214" customWidth="1"/>
    <col min="5" max="5" width="12" style="214" customWidth="1"/>
    <col min="6" max="6" width="12.140625" style="214" customWidth="1"/>
    <col min="7" max="8" width="12.85546875" style="214"/>
    <col min="9" max="9" width="8" style="214" bestFit="1" customWidth="1"/>
    <col min="10" max="10" width="8.5703125" style="214" bestFit="1" customWidth="1"/>
    <col min="11" max="11" width="10.28515625" style="214" bestFit="1" customWidth="1"/>
    <col min="12" max="12" width="11.85546875" style="214" bestFit="1" customWidth="1"/>
    <col min="13" max="13" width="12.7109375" style="214" bestFit="1" customWidth="1"/>
    <col min="14" max="14" width="12.5703125" style="214" bestFit="1" customWidth="1"/>
    <col min="15" max="15" width="9.85546875" style="214" bestFit="1" customWidth="1"/>
    <col min="16" max="16384" width="12.85546875" style="214"/>
  </cols>
  <sheetData>
    <row r="1" spans="1:15">
      <c r="A1" s="75" t="s">
        <v>45</v>
      </c>
      <c r="B1" s="75"/>
      <c r="C1" s="135"/>
      <c r="D1" s="136"/>
      <c r="E1" s="52"/>
      <c r="F1" s="52"/>
      <c r="G1" s="75"/>
      <c r="H1" s="75"/>
      <c r="M1" s="52" t="s">
        <v>262</v>
      </c>
      <c r="N1" s="52"/>
      <c r="O1" s="52"/>
    </row>
    <row r="2" spans="1:15" ht="20.25" customHeight="1">
      <c r="A2" s="215" t="s">
        <v>263</v>
      </c>
      <c r="B2" s="215"/>
      <c r="C2" s="215"/>
      <c r="D2" s="215"/>
      <c r="E2" s="215"/>
      <c r="F2" s="215"/>
      <c r="G2" s="215"/>
      <c r="H2" s="215"/>
      <c r="I2" s="215"/>
      <c r="J2" s="215"/>
      <c r="K2" s="215"/>
      <c r="L2" s="215"/>
      <c r="M2" s="215"/>
      <c r="N2" s="215"/>
      <c r="O2" s="215"/>
    </row>
    <row r="3" spans="1:15">
      <c r="A3" s="215" t="s">
        <v>264</v>
      </c>
      <c r="B3" s="215"/>
      <c r="C3" s="215"/>
      <c r="D3" s="215"/>
      <c r="E3" s="215"/>
      <c r="F3" s="215"/>
      <c r="G3" s="215"/>
      <c r="H3" s="215"/>
      <c r="I3" s="215"/>
      <c r="J3" s="215"/>
      <c r="K3" s="215"/>
      <c r="L3" s="215"/>
      <c r="M3" s="215"/>
      <c r="N3" s="215"/>
      <c r="O3" s="215"/>
    </row>
    <row r="4" spans="1:15" ht="15.75" customHeight="1">
      <c r="A4" s="37" t="s">
        <v>44</v>
      </c>
      <c r="B4" s="37"/>
      <c r="C4" s="37"/>
      <c r="D4" s="37"/>
      <c r="E4" s="37"/>
      <c r="F4" s="37"/>
      <c r="G4" s="37"/>
      <c r="H4" s="37"/>
      <c r="I4" s="37"/>
      <c r="J4" s="37"/>
      <c r="K4" s="37"/>
      <c r="L4" s="37"/>
      <c r="M4" s="37"/>
      <c r="N4" s="37"/>
      <c r="O4" s="37"/>
    </row>
    <row r="5" spans="1:15" ht="18.75">
      <c r="A5" s="216"/>
      <c r="B5" s="216"/>
      <c r="C5" s="74"/>
      <c r="D5" s="74"/>
      <c r="E5" s="217"/>
      <c r="F5" s="217"/>
      <c r="M5" s="218" t="s">
        <v>265</v>
      </c>
      <c r="N5" s="218"/>
      <c r="O5" s="218"/>
    </row>
    <row r="6" spans="1:15" s="223" customFormat="1" ht="27.75" customHeight="1">
      <c r="A6" s="219" t="s">
        <v>1</v>
      </c>
      <c r="B6" s="219" t="s">
        <v>266</v>
      </c>
      <c r="C6" s="220" t="s">
        <v>267</v>
      </c>
      <c r="D6" s="221"/>
      <c r="E6" s="221"/>
      <c r="F6" s="221"/>
      <c r="G6" s="221"/>
      <c r="H6" s="221"/>
      <c r="I6" s="221"/>
      <c r="J6" s="221"/>
      <c r="K6" s="221"/>
      <c r="L6" s="221"/>
      <c r="M6" s="221"/>
      <c r="N6" s="221"/>
      <c r="O6" s="222"/>
    </row>
    <row r="7" spans="1:15" s="223" customFormat="1" ht="127.15" customHeight="1">
      <c r="A7" s="224"/>
      <c r="B7" s="224"/>
      <c r="C7" s="225" t="s">
        <v>268</v>
      </c>
      <c r="D7" s="225" t="s">
        <v>269</v>
      </c>
      <c r="E7" s="225" t="s">
        <v>270</v>
      </c>
      <c r="F7" s="225" t="s">
        <v>271</v>
      </c>
      <c r="G7" s="226" t="s">
        <v>89</v>
      </c>
      <c r="H7" s="225" t="s">
        <v>78</v>
      </c>
      <c r="I7" s="225" t="s">
        <v>82</v>
      </c>
      <c r="J7" s="225"/>
      <c r="K7" s="225" t="s">
        <v>272</v>
      </c>
      <c r="L7" s="225" t="s">
        <v>91</v>
      </c>
      <c r="M7" s="225" t="s">
        <v>273</v>
      </c>
      <c r="N7" s="225" t="s">
        <v>274</v>
      </c>
      <c r="O7" s="225" t="s">
        <v>105</v>
      </c>
    </row>
    <row r="8" spans="1:15" s="74" customFormat="1" ht="28.9" customHeight="1">
      <c r="A8" s="227"/>
      <c r="B8" s="227"/>
      <c r="C8" s="225"/>
      <c r="D8" s="225"/>
      <c r="E8" s="225"/>
      <c r="F8" s="225"/>
      <c r="G8" s="228"/>
      <c r="H8" s="225"/>
      <c r="I8" s="229" t="s">
        <v>275</v>
      </c>
      <c r="J8" s="229" t="s">
        <v>276</v>
      </c>
      <c r="K8" s="225"/>
      <c r="L8" s="225"/>
      <c r="M8" s="225"/>
      <c r="N8" s="225"/>
      <c r="O8" s="225"/>
    </row>
    <row r="9" spans="1:15" s="74" customFormat="1" ht="28.9" customHeight="1">
      <c r="A9" s="230" t="s">
        <v>277</v>
      </c>
      <c r="B9" s="231" t="s">
        <v>278</v>
      </c>
      <c r="C9" s="232">
        <v>100</v>
      </c>
      <c r="D9" s="232">
        <v>100</v>
      </c>
      <c r="E9" s="232">
        <v>100</v>
      </c>
      <c r="F9" s="232">
        <v>100</v>
      </c>
      <c r="G9" s="232">
        <v>100</v>
      </c>
      <c r="H9" s="232">
        <v>100</v>
      </c>
      <c r="I9" s="232">
        <v>50</v>
      </c>
      <c r="J9" s="232">
        <v>100</v>
      </c>
      <c r="K9" s="232">
        <v>100</v>
      </c>
      <c r="L9" s="232">
        <v>80</v>
      </c>
      <c r="M9" s="232">
        <v>100</v>
      </c>
      <c r="N9" s="232">
        <v>100</v>
      </c>
      <c r="O9" s="232">
        <v>100</v>
      </c>
    </row>
    <row r="10" spans="1:15" s="74" customFormat="1" ht="18.75">
      <c r="A10" s="233" t="s">
        <v>279</v>
      </c>
      <c r="B10" s="234" t="s">
        <v>280</v>
      </c>
      <c r="C10" s="235">
        <v>100</v>
      </c>
      <c r="D10" s="235">
        <v>100</v>
      </c>
      <c r="E10" s="235">
        <v>100</v>
      </c>
      <c r="F10" s="235">
        <v>100</v>
      </c>
      <c r="G10" s="235">
        <v>100</v>
      </c>
      <c r="H10" s="235">
        <v>100</v>
      </c>
      <c r="I10" s="235">
        <v>50</v>
      </c>
      <c r="J10" s="235">
        <v>100</v>
      </c>
      <c r="K10" s="235">
        <v>100</v>
      </c>
      <c r="L10" s="235">
        <v>80</v>
      </c>
      <c r="M10" s="232">
        <v>100</v>
      </c>
      <c r="N10" s="232">
        <v>100</v>
      </c>
      <c r="O10" s="235">
        <v>100</v>
      </c>
    </row>
    <row r="11" spans="1:15" s="74" customFormat="1" ht="18.75">
      <c r="A11" s="230" t="s">
        <v>281</v>
      </c>
      <c r="B11" s="234" t="s">
        <v>282</v>
      </c>
      <c r="C11" s="235">
        <v>100</v>
      </c>
      <c r="D11" s="235">
        <v>100</v>
      </c>
      <c r="E11" s="235">
        <v>100</v>
      </c>
      <c r="F11" s="235">
        <v>100</v>
      </c>
      <c r="G11" s="235">
        <v>100</v>
      </c>
      <c r="H11" s="235">
        <v>100</v>
      </c>
      <c r="I11" s="235">
        <v>50</v>
      </c>
      <c r="J11" s="235">
        <v>100</v>
      </c>
      <c r="K11" s="235">
        <v>100</v>
      </c>
      <c r="L11" s="235">
        <v>80</v>
      </c>
      <c r="M11" s="232">
        <v>100</v>
      </c>
      <c r="N11" s="232">
        <v>100</v>
      </c>
      <c r="O11" s="235">
        <v>100</v>
      </c>
    </row>
    <row r="12" spans="1:15" s="74" customFormat="1" ht="18.75">
      <c r="A12" s="233" t="s">
        <v>283</v>
      </c>
      <c r="B12" s="234" t="s">
        <v>284</v>
      </c>
      <c r="C12" s="235">
        <v>100</v>
      </c>
      <c r="D12" s="235">
        <v>100</v>
      </c>
      <c r="E12" s="235">
        <v>100</v>
      </c>
      <c r="F12" s="235">
        <v>100</v>
      </c>
      <c r="G12" s="235">
        <v>100</v>
      </c>
      <c r="H12" s="235">
        <v>100</v>
      </c>
      <c r="I12" s="235">
        <v>50</v>
      </c>
      <c r="J12" s="235">
        <v>100</v>
      </c>
      <c r="K12" s="235">
        <v>100</v>
      </c>
      <c r="L12" s="235">
        <v>80</v>
      </c>
      <c r="M12" s="232">
        <v>100</v>
      </c>
      <c r="N12" s="232">
        <v>100</v>
      </c>
      <c r="O12" s="235">
        <v>100</v>
      </c>
    </row>
    <row r="13" spans="1:15" s="74" customFormat="1" ht="18.75">
      <c r="A13" s="230" t="s">
        <v>285</v>
      </c>
      <c r="B13" s="234" t="s">
        <v>286</v>
      </c>
      <c r="C13" s="235">
        <v>100</v>
      </c>
      <c r="D13" s="235">
        <v>100</v>
      </c>
      <c r="E13" s="235">
        <v>100</v>
      </c>
      <c r="F13" s="235">
        <v>100</v>
      </c>
      <c r="G13" s="235">
        <v>100</v>
      </c>
      <c r="H13" s="235">
        <v>100</v>
      </c>
      <c r="I13" s="235">
        <v>50</v>
      </c>
      <c r="J13" s="235">
        <v>100</v>
      </c>
      <c r="K13" s="235">
        <v>100</v>
      </c>
      <c r="L13" s="235">
        <v>80</v>
      </c>
      <c r="M13" s="232">
        <v>100</v>
      </c>
      <c r="N13" s="232">
        <v>100</v>
      </c>
      <c r="O13" s="235">
        <v>100</v>
      </c>
    </row>
    <row r="14" spans="1:15" s="74" customFormat="1" ht="18.75">
      <c r="A14" s="233" t="s">
        <v>287</v>
      </c>
      <c r="B14" s="234" t="s">
        <v>288</v>
      </c>
      <c r="C14" s="235">
        <v>100</v>
      </c>
      <c r="D14" s="235">
        <v>100</v>
      </c>
      <c r="E14" s="235">
        <v>100</v>
      </c>
      <c r="F14" s="235">
        <v>100</v>
      </c>
      <c r="G14" s="235">
        <v>100</v>
      </c>
      <c r="H14" s="235">
        <v>100</v>
      </c>
      <c r="I14" s="235">
        <v>50</v>
      </c>
      <c r="J14" s="235">
        <v>100</v>
      </c>
      <c r="K14" s="235">
        <v>100</v>
      </c>
      <c r="L14" s="235">
        <v>80</v>
      </c>
      <c r="M14" s="232">
        <v>100</v>
      </c>
      <c r="N14" s="232">
        <v>100</v>
      </c>
      <c r="O14" s="235">
        <v>100</v>
      </c>
    </row>
    <row r="15" spans="1:15" s="74" customFormat="1" ht="18.75">
      <c r="A15" s="230" t="s">
        <v>289</v>
      </c>
      <c r="B15" s="234" t="s">
        <v>290</v>
      </c>
      <c r="C15" s="235">
        <v>100</v>
      </c>
      <c r="D15" s="235">
        <v>100</v>
      </c>
      <c r="E15" s="235">
        <v>100</v>
      </c>
      <c r="F15" s="235">
        <v>100</v>
      </c>
      <c r="G15" s="235">
        <v>100</v>
      </c>
      <c r="H15" s="235">
        <v>100</v>
      </c>
      <c r="I15" s="235">
        <v>50</v>
      </c>
      <c r="J15" s="235">
        <v>100</v>
      </c>
      <c r="K15" s="235">
        <v>100</v>
      </c>
      <c r="L15" s="235">
        <v>80</v>
      </c>
      <c r="M15" s="232">
        <v>100</v>
      </c>
      <c r="N15" s="232">
        <v>100</v>
      </c>
      <c r="O15" s="235">
        <v>100</v>
      </c>
    </row>
    <row r="16" spans="1:15">
      <c r="A16" s="233" t="s">
        <v>291</v>
      </c>
      <c r="B16" s="234" t="s">
        <v>292</v>
      </c>
      <c r="C16" s="235">
        <v>100</v>
      </c>
      <c r="D16" s="235">
        <v>100</v>
      </c>
      <c r="E16" s="235">
        <v>100</v>
      </c>
      <c r="F16" s="235">
        <v>100</v>
      </c>
      <c r="G16" s="235">
        <v>100</v>
      </c>
      <c r="H16" s="235">
        <v>100</v>
      </c>
      <c r="I16" s="235">
        <v>50</v>
      </c>
      <c r="J16" s="235">
        <v>100</v>
      </c>
      <c r="K16" s="235">
        <v>100</v>
      </c>
      <c r="L16" s="235">
        <v>80</v>
      </c>
      <c r="M16" s="232">
        <v>100</v>
      </c>
      <c r="N16" s="232">
        <v>100</v>
      </c>
      <c r="O16" s="235">
        <v>100</v>
      </c>
    </row>
    <row r="17" spans="1:15">
      <c r="A17" s="230" t="s">
        <v>293</v>
      </c>
      <c r="B17" s="234" t="s">
        <v>294</v>
      </c>
      <c r="C17" s="235">
        <v>100</v>
      </c>
      <c r="D17" s="235">
        <v>100</v>
      </c>
      <c r="E17" s="235">
        <v>100</v>
      </c>
      <c r="F17" s="235">
        <v>100</v>
      </c>
      <c r="G17" s="235">
        <v>100</v>
      </c>
      <c r="H17" s="235">
        <v>100</v>
      </c>
      <c r="I17" s="235">
        <v>50</v>
      </c>
      <c r="J17" s="235">
        <v>100</v>
      </c>
      <c r="K17" s="235">
        <v>100</v>
      </c>
      <c r="L17" s="235">
        <v>80</v>
      </c>
      <c r="M17" s="232">
        <v>100</v>
      </c>
      <c r="N17" s="232">
        <v>100</v>
      </c>
      <c r="O17" s="235">
        <v>100</v>
      </c>
    </row>
    <row r="18" spans="1:15">
      <c r="A18" s="236" t="s">
        <v>295</v>
      </c>
      <c r="B18" s="237" t="s">
        <v>296</v>
      </c>
      <c r="C18" s="238">
        <v>100</v>
      </c>
      <c r="D18" s="238">
        <v>100</v>
      </c>
      <c r="E18" s="238">
        <v>100</v>
      </c>
      <c r="F18" s="238">
        <v>100</v>
      </c>
      <c r="G18" s="238">
        <v>100</v>
      </c>
      <c r="H18" s="238">
        <v>100</v>
      </c>
      <c r="I18" s="238">
        <v>50</v>
      </c>
      <c r="J18" s="238">
        <v>100</v>
      </c>
      <c r="K18" s="238">
        <v>100</v>
      </c>
      <c r="L18" s="238">
        <v>80</v>
      </c>
      <c r="M18" s="238">
        <v>100</v>
      </c>
      <c r="N18" s="238">
        <v>100</v>
      </c>
      <c r="O18" s="238">
        <v>100</v>
      </c>
    </row>
    <row r="19" spans="1:15" ht="18.75">
      <c r="A19" s="74"/>
      <c r="B19" s="74"/>
      <c r="C19" s="74"/>
      <c r="D19" s="74"/>
      <c r="E19" s="74"/>
      <c r="F19" s="74"/>
    </row>
    <row r="20" spans="1:15" ht="18.75">
      <c r="A20" s="74"/>
      <c r="B20" s="74"/>
      <c r="C20" s="74"/>
      <c r="D20" s="74"/>
      <c r="E20" s="74"/>
      <c r="F20" s="74"/>
    </row>
    <row r="21" spans="1:15" ht="18.75">
      <c r="A21" s="74"/>
      <c r="B21" s="74"/>
      <c r="C21" s="74"/>
      <c r="D21" s="74"/>
      <c r="E21" s="74"/>
      <c r="F21" s="74"/>
    </row>
    <row r="22" spans="1:15" ht="18.75">
      <c r="A22" s="74"/>
      <c r="B22" s="74"/>
      <c r="C22" s="74"/>
      <c r="D22" s="74"/>
      <c r="E22" s="74"/>
      <c r="F22" s="74"/>
    </row>
    <row r="23" spans="1:15" ht="18.75">
      <c r="A23" s="74"/>
      <c r="B23" s="74"/>
      <c r="C23" s="74"/>
      <c r="D23" s="74"/>
      <c r="E23" s="74"/>
      <c r="F23" s="74"/>
    </row>
    <row r="24" spans="1:15" ht="18.75">
      <c r="A24" s="74"/>
      <c r="B24" s="74"/>
      <c r="C24" s="74"/>
      <c r="D24" s="74"/>
      <c r="E24" s="74"/>
      <c r="F24" s="74"/>
    </row>
    <row r="25" spans="1:15" ht="18.75">
      <c r="A25" s="74"/>
      <c r="B25" s="74"/>
      <c r="C25" s="74"/>
      <c r="D25" s="74"/>
      <c r="E25" s="74"/>
      <c r="F25" s="74"/>
    </row>
    <row r="26" spans="1:15" ht="18.75">
      <c r="A26" s="74"/>
      <c r="B26" s="74"/>
      <c r="C26" s="74"/>
      <c r="D26" s="74"/>
      <c r="E26" s="74"/>
      <c r="F26" s="74"/>
    </row>
    <row r="27" spans="1:15" ht="18.75">
      <c r="A27" s="74"/>
      <c r="B27" s="74"/>
      <c r="C27" s="74"/>
      <c r="D27" s="74"/>
      <c r="E27" s="74"/>
      <c r="F27" s="74"/>
    </row>
    <row r="28" spans="1:15" ht="18.75">
      <c r="A28" s="74"/>
      <c r="B28" s="74"/>
      <c r="C28" s="74"/>
      <c r="D28" s="74"/>
      <c r="E28" s="74"/>
      <c r="F28" s="74"/>
    </row>
    <row r="29" spans="1:15" ht="18.75">
      <c r="A29" s="74"/>
      <c r="B29" s="74"/>
      <c r="C29" s="74"/>
      <c r="D29" s="74"/>
      <c r="E29" s="74"/>
      <c r="F29" s="74"/>
    </row>
    <row r="30" spans="1:15" ht="18.75">
      <c r="A30" s="74"/>
      <c r="B30" s="74"/>
      <c r="C30" s="74"/>
      <c r="D30" s="74"/>
      <c r="E30" s="74"/>
      <c r="F30" s="74"/>
    </row>
  </sheetData>
  <mergeCells count="22">
    <mergeCell ref="K7:K8"/>
    <mergeCell ref="L7:L8"/>
    <mergeCell ref="M7:M8"/>
    <mergeCell ref="N7:N8"/>
    <mergeCell ref="O7:O8"/>
    <mergeCell ref="A6:A8"/>
    <mergeCell ref="B6:B8"/>
    <mergeCell ref="C6:O6"/>
    <mergeCell ref="C7:C8"/>
    <mergeCell ref="D7:D8"/>
    <mergeCell ref="E7:E8"/>
    <mergeCell ref="F7:F8"/>
    <mergeCell ref="G7:G8"/>
    <mergeCell ref="H7:H8"/>
    <mergeCell ref="I7:J7"/>
    <mergeCell ref="E1:F1"/>
    <mergeCell ref="M1:O1"/>
    <mergeCell ref="A2:O2"/>
    <mergeCell ref="A3:O3"/>
    <mergeCell ref="A4:O4"/>
    <mergeCell ref="E5:F5"/>
    <mergeCell ref="M5:O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A4765F-11EB-40A9-889A-FEE0ED6B0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9ACF6DE-1D4C-4A5A-BBA0-8B8B9ECDC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46</vt:lpstr>
      <vt:lpstr>47</vt:lpstr>
      <vt:lpstr>48</vt:lpstr>
      <vt:lpstr>49</vt:lpstr>
      <vt:lpstr>50</vt:lpstr>
      <vt:lpstr>51</vt:lpstr>
      <vt:lpstr>52</vt:lpstr>
      <vt:lpstr>53</vt:lpstr>
      <vt:lpstr>54</vt:lpstr>
      <vt:lpstr>55</vt:lpstr>
      <vt:lpstr>56</vt:lpstr>
      <vt:lpstr>57</vt:lpstr>
      <vt:lpstr>58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Quoc Dam</cp:lastModifiedBy>
  <dcterms:created xsi:type="dcterms:W3CDTF">2018-08-22T07:49:45Z</dcterms:created>
  <dcterms:modified xsi:type="dcterms:W3CDTF">2020-12-16T07:23:46Z</dcterms:modified>
</cp:coreProperties>
</file>