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330" activeTab="2"/>
  </bookViews>
  <sheets>
    <sheet name="B1" sheetId="1" r:id="rId1"/>
    <sheet name="B2" sheetId="2" r:id="rId2"/>
    <sheet name="PB 2.1" sheetId="3" r:id="rId3"/>
    <sheet name="PB2.2" sheetId="4" r:id="rId4"/>
  </sheets>
  <definedNames>
    <definedName name="_xlnm.Print_Titles" localSheetId="0">'B1'!$4:$4</definedName>
    <definedName name="_xlnm.Print_Titles" localSheetId="1">'B2'!$5:$5</definedName>
    <definedName name="_xlnm.Print_Titles" localSheetId="2">'PB 2.1'!$4:$4</definedName>
    <definedName name="_xlnm.Print_Titles" localSheetId="3">'PB2.2'!$4:$5</definedName>
  </definedNames>
  <calcPr fullCalcOnLoad="1"/>
</workbook>
</file>

<file path=xl/sharedStrings.xml><?xml version="1.0" encoding="utf-8"?>
<sst xmlns="http://schemas.openxmlformats.org/spreadsheetml/2006/main" count="169" uniqueCount="125">
  <si>
    <t>TT</t>
  </si>
  <si>
    <t>Nội dung</t>
  </si>
  <si>
    <t>Đơn vị</t>
  </si>
  <si>
    <t>Mục tiêu NQĐH XVI</t>
  </si>
  <si>
    <t>Ước thực hiện năm 2020</t>
  </si>
  <si>
    <t>Mục tiêu năm 2021</t>
  </si>
  <si>
    <t>Mục tiêu năm 2022</t>
  </si>
  <si>
    <t>Mục tiêu năm 2023</t>
  </si>
  <si>
    <t>Mục tiêu năm 2024</t>
  </si>
  <si>
    <t>Mục tiêu năm 2025</t>
  </si>
  <si>
    <t>I</t>
  </si>
  <si>
    <t>Mục tiêu (nhiệm vụ) 1: Nghiên cứu, học tập lý luận chính trị, lịch sử Đảng và rèn luyện, tu dưỡng về tư tưởng, chính trị; lý tưởng cách mạng, đạo đức, lối sống cho cán bộ, đảng viên, thế hệ trẻ</t>
  </si>
  <si>
    <t>STT</t>
  </si>
  <si>
    <t>Danh mục</t>
  </si>
  <si>
    <t>Năm 2021</t>
  </si>
  <si>
    <t>Năm 2022</t>
  </si>
  <si>
    <t>Năm 2023</t>
  </si>
  <si>
    <t>Năm 2024</t>
  </si>
  <si>
    <t>Năm 2025</t>
  </si>
  <si>
    <t>Ghi chú</t>
  </si>
  <si>
    <t>(A)</t>
  </si>
  <si>
    <t>(B)</t>
  </si>
  <si>
    <t>(1)</t>
  </si>
  <si>
    <t>(2)</t>
  </si>
  <si>
    <t>(3)</t>
  </si>
  <si>
    <t>(4)</t>
  </si>
  <si>
    <t>(5)</t>
  </si>
  <si>
    <t>(6)</t>
  </si>
  <si>
    <t>(7)</t>
  </si>
  <si>
    <t>Danh mục dự án</t>
  </si>
  <si>
    <t>Tổng số</t>
  </si>
  <si>
    <t>Đầu tư NSĐP</t>
  </si>
  <si>
    <t>Vốn sự nghiệp NSĐP</t>
  </si>
  <si>
    <t>Vốn CTMTQG</t>
  </si>
  <si>
    <t>Vốn vay ODA</t>
  </si>
  <si>
    <t>Đầu tư qua Bộ, ngành TW</t>
  </si>
  <si>
    <t>Vốn TPCP</t>
  </si>
  <si>
    <t>Vốn Ngân sách nhà nước</t>
  </si>
  <si>
    <t>Vốn tự có của doanh nghiệp</t>
  </si>
  <si>
    <t>Vốn vay (tín dụng)</t>
  </si>
  <si>
    <t>Vốn đầu tư của các doanh nghiệp</t>
  </si>
  <si>
    <t>Vốn nhân dân đóng góp</t>
  </si>
  <si>
    <t>Vốn khác</t>
  </si>
  <si>
    <t>Đơn vị tính: 1.000,đ</t>
  </si>
  <si>
    <t>Nội dung, nhiệm vụ</t>
  </si>
  <si>
    <t>Số lượng</t>
  </si>
  <si>
    <t>Số tiền</t>
  </si>
  <si>
    <t>Thành tiền</t>
  </si>
  <si>
    <t>Tổ chức các hội nghị: Học tập, triển khai, nghị quyết, Bồi dưỡng cấp nhật kiến thức cho cán bộ đảng viên, nói chuyện chuyên đề cho đội ngũ cán bộ lãnh đạo đã nghỉ hưu trên địa bàn tỉnh… (5 HN/năm)</t>
  </si>
  <si>
    <t>Kiểm tra việc tu dưỡng rèn luyện của cán bộ, đảng viên theo tư tưởng, đạo đức, phong cách Hồ Chí Minh</t>
  </si>
  <si>
    <t>Biên soạn, phát hành sách những tấm gương học tập và làm theo Bác và sách những tác phẩm báo chí, văn hóa văn nghệ tiêu biểu viết về việc học tập và làm theo Bác</t>
  </si>
  <si>
    <t>Định kỳ 2 năm tổ chức hội thi giảng viên Lý luận chính trị giỏi từ cấp cơ sở đến cấp tỉnh(9 đảng bộ + BTGTU =10 cuộc x 2 năm)</t>
  </si>
  <si>
    <t>II</t>
  </si>
  <si>
    <t>Mục tiêu (nhiệm vụ) 2: Quản lý, chỉ đạo, định hướng thông tin báo chí, văn hóa văn nghệ; các loại hình, phương tiện tuyên truyền</t>
  </si>
  <si>
    <t>Tổ chức các hội nghị tuyên truyền chủ trương của Đảng, chính sách pháp luật của Nhà nước... (Mỗi năm 2 hội nghị x 5 năm)</t>
  </si>
  <si>
    <t>Mỗi năm biên soạn 05 tài liệu tuyên truyền chủ trương chính sách của Đảng, pháp luật của Nhà nước, tuyên truyền chương trình MTQG, xóa đói giảm nghèo…)</t>
  </si>
  <si>
    <t>Đặt mua, cấp phát báo, tạp chí của Đảng cho các tổ chức cơ sở đảng trên địa bàn tỉnh theo quy định  của Tỉnh ủy và Thông báo kết luận số 173-TB/TW ngày 06/4/2020 của Ban Bí thư Trung ương Đảng về tiếp tục thực hiện Chỉ thị số 11-CT/TW của Bộ Chính trị khóa VIII về việc mua và đọc báo, tạp chí của Đảng.</t>
  </si>
  <si>
    <t>Xây dựng chuyên trang, chuyên mục; hằng tuần, hằng tháng  tuyên truyền nội dung, cách làm, hiệu quả của các chủ trương, đường lối của cấp ủy, chính quyền; kịp thời phát hiện, cổ vũ, động viên, nhân rộng những nhân tố mới, tích cực: 1 chuyện trang, chuyên mục x 3 loại hình x 12 tháng x 5 năm x 10.000.000,đ</t>
  </si>
  <si>
    <t>Xuất bản Tạp chí Văn nghệ Lào Cai dành cho đồng bào các dân tộc thiểu số</t>
  </si>
  <si>
    <t>Đề án phát triển văn học nghệ thuật giai đoạn 2020 - 2025</t>
  </si>
  <si>
    <t>III</t>
  </si>
  <si>
    <t>Hỗ trợ đào tạo bồi dưỡng cán bộ tuyên giáo, dân vận về chuyên môn, nghiệp vụ và lý luận chính trị (Mỗi năm dự kiến có 20 cán bộ làm công tác tuyên giáo, dân vận được đào tạo x 5 năm)</t>
  </si>
  <si>
    <t>Định kỳ 1 năm tổ chức tập huấn cho đội ngũ báo cáo viên, tuyên truyền viên từ tỉnh đến cơ sở (14 đảng bộ+BTGTU=15 hội nghị x 5 năm)</t>
  </si>
  <si>
    <t>Tập huấn nghiệp vụ công tác tuyên giáo cho cán bộ làm công tác tuyên giáo từ tỉnh đến cơ sở. Mỗi năm 1 lớp (TG, DV)</t>
  </si>
  <si>
    <t>IV</t>
  </si>
  <si>
    <t xml:space="preserve">Một năm tổ chức ít nhất 3 cuộc điều tra dư luận xã hội </t>
  </si>
  <si>
    <t>Định kỳ 1 năm tổ chức tập huấn cho đội ngũ cộng tác viên DLXH từ tỉnh đến cơ sở (14 đảng bộ+BTGTU=15 hội nghị x 5 năm)</t>
  </si>
  <si>
    <t>Xây dựng đề án “Ứng dụng công nghệ thông tin trong thu thập, xử lý và điều tra dư luận xã hội trên không gian mạng”</t>
  </si>
  <si>
    <t>V</t>
  </si>
  <si>
    <t>Tổ chức các hội nghị sơ kết, tổng kết các chỉ thị, nghị quyết của Đảng trong lĩnh vực Khoa giáo (Mỗi năm 4 hội nghị x 5 năm)</t>
  </si>
  <si>
    <t xml:space="preserve">Mỗi năm tổ chức ít nhất 01 cuộc hội thảo về lĩnh vực khoa giáo. </t>
  </si>
  <si>
    <t>VI</t>
  </si>
  <si>
    <t>VII</t>
  </si>
  <si>
    <t>Tổ chức các cuộc tiếp xúc, đối thoại trực tiếp với nhân dân của người đứng dầu cấp ủy, chính quyền các cấp… (120 cuộc/năm/10 Địa phương, đơn vị)</t>
  </si>
  <si>
    <t>Hàng năm tổ chức hội nghị đánh giá hiệu quả của việc thực hiện mô hình điển hình "Dân vận khéo" trong tỉnh</t>
  </si>
  <si>
    <t>Mỗi năm tổ chức 27 lớp tập huấn cho giáo viên và nhân viên y tế thôn bản</t>
  </si>
  <si>
    <t>Đầu tư phòng họp trực tuyến tại Ban Tuyên giáo Tỉnh ủy kết nối đến các đảng ủy trực thuộc Tỉnh ủy</t>
  </si>
  <si>
    <t>Đầu tư  đồng bộ cơ sở vật chất, trang thiết bị kỹ thuật phục vụ công tác giảng dạy, bồi dưỡng tại trung tâm chính trị các huyện, thị xã, thành phố.</t>
  </si>
  <si>
    <t>Đầu tư máy tính, máy in, máy chiếu cho cơ quan chủ trì đề án (máy trính xách tay, máy in, máy chiếu, máy chụp ảnh, máy quay phim…)</t>
  </si>
  <si>
    <t>TỔNG KINH PHÍ</t>
  </si>
  <si>
    <t>Hai năm 1 lần tổ chức Hội thi Báo cáo viên giỏi các cấp (14 đảng bộ+BTGTU=15 cuộc x 2 năm)</t>
  </si>
  <si>
    <t>Mỗi năm xây dựng 45 mô hình điển hình "Dân vận khéo" trong tỉnh</t>
  </si>
  <si>
    <t>Thực hiện Đề án "Nâng cao hiệu quả công tác dân tộc, tôn giáo trên địa bàn tỉnh, giai đoạn 2021-2025</t>
  </si>
  <si>
    <t>Mỗi năm tổ chức 12 lớp tập huấn cho lực lượng người có uy tín trong cộng đồng, chức sắc, chức việc, trưởng dòng họ</t>
  </si>
  <si>
    <t>Thực hiện đề án “Xây dựng, vận hành hệ thống trang (fanpage) tuyên truyền của cấp ủy cấp tỉnh, huyện, xã trên mạng xã hội theo định hướng của Ban Chỉ đạo 35 tỉnh Lào Cai” (Áp dụng cho 152 xã phường, thị trấn trong toàn tỉnh x 5 năm)</t>
  </si>
  <si>
    <t>Xây dựng đề án “Ứng dụng phần mềm tổ chức các cuộc thi tìm hiểu, triển khai và chấm bài thu hoạch về Chỉ thị, nghị quyết của Trung ương, tỉnh và tuyên truyền giáo dục lịch sử truyền thống quê hương, đất nước trên không gian mạng”.</t>
  </si>
  <si>
    <t>Nâng cấp 02 Bản tin thông báo nội bộ phục vụ sinh hoạt chi bộ toàn tỉnh (Từ 40 trang lên 50 trang; Từ khổ 14x20 lên 16x24) từ năm 2021</t>
  </si>
  <si>
    <t>Xây dựng Bản tin thông báo nội bộ phục vụ sinh hoạt chi bộ khối Lực lượng vũ trang tỉnh</t>
  </si>
  <si>
    <t>Mỗi năm tổ chức 2 hội nghị gặp mặt theo nhóm dân tộc bao gồm người có uy tín trong đồng bào dân tộc thiểu số, chức sắc, chức việc các tôn giáo nhằm biểu dương và trao đổi thông tin về chủ trương, chính sách của Đảng, pháp luật của nhà nước.</t>
  </si>
  <si>
    <t>Thực hiện đề án “Tăng cường và đổi mới công tác dân vận của các cơ quan Nhà nước, MTTQ và các tổ chức chính trị - xã hội trên địa bàn tỉnh”, giai đoạn 2021-2025</t>
  </si>
  <si>
    <t>Hội nghị</t>
  </si>
  <si>
    <t>Cuộc</t>
  </si>
  <si>
    <t>Ấn phẩm</t>
  </si>
  <si>
    <t>Hội thi</t>
  </si>
  <si>
    <t>Tài liệu</t>
  </si>
  <si>
    <t>Bản tin</t>
  </si>
  <si>
    <t>Tạp chí</t>
  </si>
  <si>
    <t>Đầu báo</t>
  </si>
  <si>
    <t>Chuyên trang, chuyên mục</t>
  </si>
  <si>
    <t>Đề án</t>
  </si>
  <si>
    <t>Hội thảo</t>
  </si>
  <si>
    <t>Mô hình</t>
  </si>
  <si>
    <t>Phòng họp</t>
  </si>
  <si>
    <t>Cơ quan</t>
  </si>
  <si>
    <t>So sánh (%)</t>
  </si>
  <si>
    <t>Biểu 01</t>
  </si>
  <si>
    <t>Mục tiêu Đề án</t>
  </si>
  <si>
    <r>
      <t xml:space="preserve">MỤC TIÊU ĐỀ ÁN
</t>
    </r>
    <r>
      <rPr>
        <i/>
        <sz val="14"/>
        <color indexed="8"/>
        <rFont val="Times New Roman"/>
        <family val="1"/>
      </rPr>
      <t>(Kèm theo Đề án số 17-ĐA/TU, ngày 11 tháng 12 năm 2020 của Tỉnh ủy Lào Cai)</t>
    </r>
  </si>
  <si>
    <t xml:space="preserve">Tổng nhu cầu vốn </t>
  </si>
  <si>
    <t>Cộng</t>
  </si>
  <si>
    <t>Biểu 02</t>
  </si>
  <si>
    <t>Tổng nhu cầu vốn</t>
  </si>
  <si>
    <r>
      <t xml:space="preserve">TỔNG HỢP NHU CẦU VỐN THỰC HIỆN ĐỀ ÁN (Chi tiết theo nguồn vốn)
</t>
    </r>
    <r>
      <rPr>
        <i/>
        <sz val="14"/>
        <color indexed="8"/>
        <rFont val="Times New Roman"/>
        <family val="1"/>
      </rPr>
      <t>(Kèm theo Đề án số 17-ĐA/TU, ngày 11 tháng 12 năm 2020 của Tỉnh ủy Lào Cai)</t>
    </r>
  </si>
  <si>
    <t>Phụ biểu 2.1</t>
  </si>
  <si>
    <t>Phụ biểu 2.2</t>
  </si>
  <si>
    <r>
      <t xml:space="preserve">TỔNG HỢP NHU CẦU KINH PHÍ THỰC HIỆN ĐỀ ÁN
</t>
    </r>
    <r>
      <rPr>
        <i/>
        <sz val="14"/>
        <rFont val="Times New Roman"/>
        <family val="1"/>
      </rPr>
      <t>(Kèm theo Đề án số 17-ĐA/TU, ngày 11 tháng 12 năm 2020 của Tỉnh ủy Lào Cai)</t>
    </r>
  </si>
  <si>
    <t>Mục tiêu (nhiệm vụ) 3: Dự báo, nắm bắt diễn biến và định hướng tư tưởng, dư luận xã hội; tăng cường công tác thông tin gắn với thực hiện quy chế dân chủ ở cơ sở</t>
  </si>
  <si>
    <t>Mục tiêu (nhiệm vụ) 4: Nâng cao chất lượng công tác Khoa giáo</t>
  </si>
  <si>
    <t>Mục tiêu (nhiệm vụ) 5: Chủ động phát hiện, ngăn ngừa, đấu tranh có hiệu quả với âm mưu, hoạt động “diễn biến hòa bình” trên lĩnh vực tư tưởng, văn hóa, bảo vệ nền tảng tư tưởng của Đảng</t>
  </si>
  <si>
    <t>Mục tiêu (nhiệm vụ) 6: Nâng cao chất lượng, hiệu quả công tác dân tộc, tôn giáo</t>
  </si>
  <si>
    <t>Mục tiêu (nhiệm vụ) 7: Về cơ sở vật chất đầu tư cho hoạt động tuyên giáo, dân vận</t>
  </si>
  <si>
    <t>Tổng cộng</t>
  </si>
  <si>
    <t>Số tiền bằng chữ: Một trăm chín mươi tỷ, không trăm năm mươi sáu triệu đồng chẵn</t>
  </si>
  <si>
    <t>Kinh phí hoạt động của 2 cơ quan chủ trì, đồng chủ trì  đề án (Xăng xe, Văn phòng phẩm, công tác phí…)</t>
  </si>
  <si>
    <r>
      <t xml:space="preserve">TỔNG HỢP NHU CẦU VỐN THỰC HIỆN ĐỀ ÁN (Phân kỳ theo năm)
</t>
    </r>
    <r>
      <rPr>
        <i/>
        <sz val="14"/>
        <color indexed="8"/>
        <rFont val="Times New Roman"/>
        <family val="1"/>
      </rPr>
      <t>(Kèm theo Đề án số 17-ĐA/TU, ngày 11 tháng 12 năm 2020 của Tỉnh ủy Lào Cai)</t>
    </r>
  </si>
</sst>
</file>

<file path=xl/styles.xml><?xml version="1.0" encoding="utf-8"?>
<styleSheet xmlns="http://schemas.openxmlformats.org/spreadsheetml/2006/main">
  <numFmts count="20">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70">
    <font>
      <sz val="11"/>
      <color theme="1"/>
      <name val="Calibri"/>
      <family val="2"/>
    </font>
    <font>
      <sz val="11"/>
      <color indexed="8"/>
      <name val="Calibri"/>
      <family val="2"/>
    </font>
    <font>
      <sz val="13"/>
      <name val="Times New Roman"/>
      <family val="1"/>
    </font>
    <font>
      <b/>
      <sz val="14"/>
      <name val="Times New Roman"/>
      <family val="1"/>
    </font>
    <font>
      <sz val="14"/>
      <name val="Arial"/>
      <family val="2"/>
    </font>
    <font>
      <i/>
      <sz val="12"/>
      <name val="Times New Roman"/>
      <family val="1"/>
    </font>
    <font>
      <b/>
      <sz val="10"/>
      <name val="Times New Roman"/>
      <family val="1"/>
    </font>
    <font>
      <b/>
      <sz val="13"/>
      <name val="Times New Roman"/>
      <family val="1"/>
    </font>
    <font>
      <sz val="14"/>
      <name val="Times New Roman"/>
      <family val="1"/>
    </font>
    <font>
      <b/>
      <i/>
      <sz val="13"/>
      <name val="Times New Roman"/>
      <family val="1"/>
    </font>
    <font>
      <i/>
      <sz val="14"/>
      <color indexed="8"/>
      <name val="Times New Roman"/>
      <family val="1"/>
    </font>
    <font>
      <i/>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14"/>
      <color indexed="8"/>
      <name val="Times New Roman"/>
      <family val="1"/>
    </font>
    <font>
      <sz val="14"/>
      <color indexed="10"/>
      <name val="Arial"/>
      <family val="2"/>
    </font>
    <font>
      <b/>
      <sz val="14"/>
      <color indexed="8"/>
      <name val="Times New Roman"/>
      <family val="1"/>
    </font>
    <font>
      <b/>
      <sz val="13"/>
      <color indexed="8"/>
      <name val="Times New Roman"/>
      <family val="1"/>
    </font>
    <font>
      <b/>
      <sz val="12"/>
      <color indexed="8"/>
      <name val="Times New Roman"/>
      <family val="1"/>
    </font>
    <font>
      <sz val="12"/>
      <color indexed="8"/>
      <name val="Times New Roman"/>
      <family val="1"/>
    </font>
    <font>
      <sz val="13"/>
      <color indexed="8"/>
      <name val="Times New Roman"/>
      <family val="1"/>
    </font>
    <font>
      <b/>
      <i/>
      <sz val="11"/>
      <color indexed="8"/>
      <name val="Times New Roman"/>
      <family val="1"/>
    </font>
    <font>
      <b/>
      <i/>
      <sz val="9"/>
      <color indexed="8"/>
      <name val="Times New Roman"/>
      <family val="1"/>
    </font>
    <font>
      <b/>
      <i/>
      <sz val="10"/>
      <color indexed="8"/>
      <name val="Times New Roman"/>
      <family val="1"/>
    </font>
    <font>
      <b/>
      <sz val="12"/>
      <name val="Times New Roman"/>
      <family val="1"/>
    </font>
    <font>
      <sz val="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sz val="14"/>
      <color rgb="FFFF0000"/>
      <name val="Arial"/>
      <family val="2"/>
    </font>
    <font>
      <b/>
      <sz val="14"/>
      <color theme="1"/>
      <name val="Times New Roman"/>
      <family val="1"/>
    </font>
    <font>
      <b/>
      <sz val="12"/>
      <color theme="1"/>
      <name val="Times New Roman"/>
      <family val="1"/>
    </font>
    <font>
      <sz val="12"/>
      <color theme="1"/>
      <name val="Times New Roman"/>
      <family val="1"/>
    </font>
    <font>
      <b/>
      <i/>
      <sz val="11"/>
      <color theme="1"/>
      <name val="Times New Roman"/>
      <family val="1"/>
    </font>
    <font>
      <b/>
      <i/>
      <sz val="9"/>
      <color theme="1"/>
      <name val="Times New Roman"/>
      <family val="1"/>
    </font>
    <font>
      <b/>
      <i/>
      <sz val="10"/>
      <color theme="1"/>
      <name val="Times New Roman"/>
      <family val="1"/>
    </font>
    <font>
      <b/>
      <sz val="13"/>
      <color theme="1"/>
      <name val="Times New Roman"/>
      <family val="1"/>
    </font>
    <font>
      <sz val="13"/>
      <color theme="1"/>
      <name val="Times New Roman"/>
      <family val="1"/>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tted"/>
      <bottom style="dotted"/>
    </border>
    <border>
      <left style="thin"/>
      <right style="thin"/>
      <top style="dotted"/>
      <bottom style="thin"/>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4">
    <xf numFmtId="0" fontId="0" fillId="0" borderId="0" xfId="0" applyFont="1" applyAlignment="1">
      <alignment/>
    </xf>
    <xf numFmtId="0" fontId="58" fillId="0" borderId="0" xfId="0" applyFont="1" applyAlignment="1">
      <alignment/>
    </xf>
    <xf numFmtId="0" fontId="58" fillId="0" borderId="10" xfId="0" applyFont="1" applyBorder="1" applyAlignment="1">
      <alignment/>
    </xf>
    <xf numFmtId="0" fontId="58" fillId="0" borderId="11" xfId="0" applyFont="1" applyBorder="1" applyAlignment="1">
      <alignment/>
    </xf>
    <xf numFmtId="0" fontId="58" fillId="0" borderId="0" xfId="0" applyFont="1" applyAlignment="1">
      <alignment horizontal="center"/>
    </xf>
    <xf numFmtId="3" fontId="58" fillId="0" borderId="0" xfId="0" applyNumberFormat="1" applyFont="1" applyAlignment="1">
      <alignment/>
    </xf>
    <xf numFmtId="3" fontId="59" fillId="0" borderId="0" xfId="0" applyNumberFormat="1" applyFont="1" applyAlignment="1">
      <alignment/>
    </xf>
    <xf numFmtId="0" fontId="59" fillId="0" borderId="10" xfId="0" applyFont="1" applyBorder="1" applyAlignment="1">
      <alignment/>
    </xf>
    <xf numFmtId="0" fontId="59" fillId="0" borderId="0" xfId="0" applyFont="1" applyAlignment="1">
      <alignment/>
    </xf>
    <xf numFmtId="0" fontId="59" fillId="33" borderId="0" xfId="0" applyFont="1" applyFill="1" applyAlignment="1">
      <alignment/>
    </xf>
    <xf numFmtId="0" fontId="58" fillId="33" borderId="0" xfId="0" applyFont="1" applyFill="1" applyAlignment="1">
      <alignment/>
    </xf>
    <xf numFmtId="0" fontId="4" fillId="0" borderId="0" xfId="0" applyFont="1" applyFill="1" applyAlignment="1">
      <alignment vertical="center"/>
    </xf>
    <xf numFmtId="0" fontId="59" fillId="0" borderId="10" xfId="0" applyFont="1" applyFill="1" applyBorder="1" applyAlignment="1">
      <alignment/>
    </xf>
    <xf numFmtId="3" fontId="59" fillId="0" borderId="0" xfId="0" applyNumberFormat="1" applyFont="1" applyFill="1" applyAlignment="1">
      <alignment/>
    </xf>
    <xf numFmtId="0" fontId="59" fillId="0" borderId="0" xfId="0" applyFont="1" applyFill="1" applyAlignment="1">
      <alignment/>
    </xf>
    <xf numFmtId="0" fontId="58" fillId="0" borderId="10" xfId="0" applyFont="1" applyFill="1" applyBorder="1" applyAlignment="1">
      <alignment/>
    </xf>
    <xf numFmtId="3" fontId="58" fillId="0" borderId="0" xfId="0" applyNumberFormat="1" applyFont="1" applyFill="1" applyAlignment="1">
      <alignment/>
    </xf>
    <xf numFmtId="0" fontId="58" fillId="0" borderId="0" xfId="0" applyFont="1" applyFill="1" applyAlignment="1">
      <alignment/>
    </xf>
    <xf numFmtId="0" fontId="58" fillId="0" borderId="0" xfId="0" applyFont="1" applyAlignment="1">
      <alignment vertical="center"/>
    </xf>
    <xf numFmtId="0" fontId="58" fillId="0" borderId="0" xfId="0" applyFont="1" applyAlignment="1">
      <alignment horizontal="center" vertical="center"/>
    </xf>
    <xf numFmtId="0" fontId="59" fillId="0" borderId="12" xfId="0" applyFont="1" applyBorder="1" applyAlignment="1">
      <alignment horizontal="center"/>
    </xf>
    <xf numFmtId="0" fontId="59" fillId="0" borderId="0" xfId="0" applyFont="1" applyBorder="1" applyAlignment="1">
      <alignment horizontal="center" wrapText="1"/>
    </xf>
    <xf numFmtId="0" fontId="59" fillId="0" borderId="0" xfId="0" applyFont="1" applyBorder="1" applyAlignment="1">
      <alignment horizontal="center"/>
    </xf>
    <xf numFmtId="0" fontId="6"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60" fillId="0" borderId="0" xfId="0" applyFont="1" applyFill="1" applyAlignment="1">
      <alignment vertical="center"/>
    </xf>
    <xf numFmtId="0" fontId="8" fillId="0" borderId="13" xfId="0" applyFont="1" applyFill="1" applyBorder="1" applyAlignment="1">
      <alignment horizontal="center" vertical="center"/>
    </xf>
    <xf numFmtId="0" fontId="3" fillId="0" borderId="13" xfId="0" applyFont="1" applyFill="1" applyBorder="1" applyAlignment="1">
      <alignment horizontal="center" vertical="center"/>
    </xf>
    <xf numFmtId="3" fontId="7" fillId="0" borderId="13" xfId="0" applyNumberFormat="1" applyFont="1" applyFill="1" applyBorder="1" applyAlignment="1">
      <alignment horizontal="right" vertical="center"/>
    </xf>
    <xf numFmtId="0" fontId="8" fillId="0" borderId="0" xfId="0" applyFont="1" applyFill="1" applyAlignment="1">
      <alignment horizontal="center" vertical="center"/>
    </xf>
    <xf numFmtId="0" fontId="8" fillId="0" borderId="0" xfId="0" applyFont="1" applyFill="1" applyAlignment="1">
      <alignment vertical="center"/>
    </xf>
    <xf numFmtId="3" fontId="8" fillId="0" borderId="0" xfId="0" applyNumberFormat="1" applyFont="1" applyFill="1" applyAlignment="1">
      <alignment horizontal="right" vertical="center"/>
    </xf>
    <xf numFmtId="0" fontId="61" fillId="0" borderId="0" xfId="0" applyFont="1" applyAlignment="1">
      <alignment/>
    </xf>
    <xf numFmtId="3" fontId="3" fillId="0" borderId="0" xfId="0" applyNumberFormat="1" applyFont="1" applyFill="1" applyAlignment="1">
      <alignment horizontal="right" vertical="center"/>
    </xf>
    <xf numFmtId="0" fontId="62" fillId="0" borderId="13" xfId="0" applyFont="1" applyBorder="1" applyAlignment="1">
      <alignment horizontal="center" vertical="center" wrapText="1"/>
    </xf>
    <xf numFmtId="0" fontId="63" fillId="0" borderId="13" xfId="0" applyFont="1" applyBorder="1" applyAlignment="1">
      <alignment horizontal="center" vertical="center"/>
    </xf>
    <xf numFmtId="0" fontId="63" fillId="0" borderId="13" xfId="0" applyFont="1" applyBorder="1" applyAlignment="1">
      <alignment horizontal="center" vertical="center" wrapText="1"/>
    </xf>
    <xf numFmtId="49" fontId="63" fillId="0" borderId="13" xfId="0" applyNumberFormat="1" applyFont="1" applyBorder="1" applyAlignment="1">
      <alignment horizontal="center"/>
    </xf>
    <xf numFmtId="0" fontId="62" fillId="0" borderId="13" xfId="0" applyFont="1" applyBorder="1" applyAlignment="1">
      <alignment horizontal="center"/>
    </xf>
    <xf numFmtId="3" fontId="62" fillId="0" borderId="13" xfId="0" applyNumberFormat="1" applyFont="1" applyBorder="1" applyAlignment="1">
      <alignment/>
    </xf>
    <xf numFmtId="0" fontId="63" fillId="0" borderId="13" xfId="0" applyFont="1" applyBorder="1" applyAlignment="1">
      <alignment/>
    </xf>
    <xf numFmtId="0" fontId="62" fillId="0" borderId="13" xfId="0" applyFont="1" applyBorder="1" applyAlignment="1">
      <alignment/>
    </xf>
    <xf numFmtId="0" fontId="62" fillId="33" borderId="13" xfId="0" applyFont="1" applyFill="1" applyBorder="1" applyAlignment="1">
      <alignment/>
    </xf>
    <xf numFmtId="0" fontId="63" fillId="33" borderId="13" xfId="0" applyFont="1" applyFill="1" applyBorder="1" applyAlignment="1">
      <alignment/>
    </xf>
    <xf numFmtId="0" fontId="58" fillId="0" borderId="13" xfId="0" applyFont="1" applyBorder="1" applyAlignment="1">
      <alignment horizontal="center" vertical="center"/>
    </xf>
    <xf numFmtId="0" fontId="58" fillId="0" borderId="13" xfId="0" applyFont="1" applyBorder="1" applyAlignment="1">
      <alignment/>
    </xf>
    <xf numFmtId="3" fontId="59" fillId="0" borderId="13" xfId="0" applyNumberFormat="1" applyFont="1" applyBorder="1" applyAlignment="1">
      <alignment/>
    </xf>
    <xf numFmtId="0" fontId="59" fillId="0" borderId="13" xfId="0" applyFont="1" applyBorder="1" applyAlignment="1">
      <alignment horizontal="center"/>
    </xf>
    <xf numFmtId="0" fontId="64" fillId="0" borderId="13" xfId="0" applyFont="1" applyBorder="1" applyAlignment="1">
      <alignment horizontal="center" vertical="center" wrapText="1"/>
    </xf>
    <xf numFmtId="0" fontId="65" fillId="0" borderId="13" xfId="0" applyFont="1" applyBorder="1" applyAlignment="1">
      <alignment horizontal="center" vertical="center" wrapText="1"/>
    </xf>
    <xf numFmtId="0" fontId="66" fillId="0" borderId="13" xfId="0" applyFont="1" applyBorder="1" applyAlignment="1">
      <alignment horizontal="center" vertical="center" wrapText="1"/>
    </xf>
    <xf numFmtId="0" fontId="61" fillId="0" borderId="0" xfId="0" applyFont="1" applyAlignment="1">
      <alignment horizontal="center" wrapText="1"/>
    </xf>
    <xf numFmtId="0" fontId="61" fillId="0" borderId="0" xfId="0" applyFont="1" applyAlignment="1">
      <alignment horizontal="center"/>
    </xf>
    <xf numFmtId="0" fontId="59" fillId="0" borderId="13" xfId="0" applyFont="1" applyBorder="1" applyAlignment="1">
      <alignment horizont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5" fillId="0" borderId="0" xfId="0" applyFont="1" applyFill="1" applyAlignment="1">
      <alignment horizontal="center" vertical="center"/>
    </xf>
    <xf numFmtId="0" fontId="5" fillId="0" borderId="12" xfId="0" applyFont="1" applyFill="1" applyBorder="1" applyAlignment="1">
      <alignment horizontal="right" vertical="center" wrapText="1"/>
    </xf>
    <xf numFmtId="0" fontId="9" fillId="0" borderId="14" xfId="0" applyFont="1" applyFill="1" applyBorder="1" applyAlignment="1">
      <alignment horizontal="center" vertical="center"/>
    </xf>
    <xf numFmtId="0" fontId="61" fillId="0" borderId="0" xfId="0" applyFont="1" applyBorder="1" applyAlignment="1">
      <alignment horizontal="center" wrapText="1"/>
    </xf>
    <xf numFmtId="0" fontId="61" fillId="0" borderId="0" xfId="0" applyFont="1" applyBorder="1" applyAlignment="1">
      <alignment horizontal="center"/>
    </xf>
    <xf numFmtId="0" fontId="59" fillId="0" borderId="15" xfId="0" applyFont="1" applyBorder="1" applyAlignment="1">
      <alignment horizontal="center" vertical="center" wrapText="1"/>
    </xf>
    <xf numFmtId="0" fontId="59" fillId="0" borderId="16"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3" xfId="0" applyFont="1" applyBorder="1" applyAlignment="1">
      <alignment horizontal="center" vertical="center"/>
    </xf>
    <xf numFmtId="0" fontId="2" fillId="33" borderId="13" xfId="0" applyFont="1" applyFill="1" applyBorder="1" applyAlignment="1">
      <alignment horizontal="center" vertical="center" wrapText="1"/>
    </xf>
    <xf numFmtId="3" fontId="67" fillId="0" borderId="13" xfId="0" applyNumberFormat="1" applyFont="1" applyBorder="1" applyAlignment="1">
      <alignment horizontal="center" vertical="center"/>
    </xf>
    <xf numFmtId="0" fontId="68" fillId="0" borderId="13" xfId="0" applyFont="1" applyBorder="1" applyAlignment="1">
      <alignment horizontal="center" vertical="center"/>
    </xf>
    <xf numFmtId="3" fontId="68" fillId="0" borderId="13" xfId="0" applyNumberFormat="1" applyFont="1" applyBorder="1" applyAlignment="1">
      <alignment horizontal="center" vertical="center"/>
    </xf>
    <xf numFmtId="0" fontId="68"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3" fontId="68" fillId="0" borderId="13" xfId="0" applyNumberFormat="1" applyFont="1" applyFill="1" applyBorder="1" applyAlignment="1">
      <alignment horizontal="center" vertical="center"/>
    </xf>
    <xf numFmtId="0" fontId="67" fillId="0" borderId="13" xfId="0" applyFont="1" applyFill="1" applyBorder="1" applyAlignment="1">
      <alignment horizontal="center" vertical="center"/>
    </xf>
    <xf numFmtId="3" fontId="67" fillId="0" borderId="13" xfId="0" applyNumberFormat="1" applyFont="1" applyFill="1" applyBorder="1" applyAlignment="1">
      <alignment horizontal="center" vertical="center"/>
    </xf>
    <xf numFmtId="0" fontId="40" fillId="33" borderId="13" xfId="0" applyFont="1" applyFill="1" applyBorder="1" applyAlignment="1">
      <alignment horizontal="left" vertical="center" wrapText="1"/>
    </xf>
    <xf numFmtId="0" fontId="41" fillId="33" borderId="13" xfId="0" applyFont="1" applyFill="1" applyBorder="1" applyAlignment="1">
      <alignment horizontal="left" vertical="center" wrapText="1"/>
    </xf>
    <xf numFmtId="0" fontId="41" fillId="0" borderId="13" xfId="0" applyFont="1" applyFill="1" applyBorder="1" applyAlignment="1">
      <alignment horizontal="left" vertical="center" wrapText="1"/>
    </xf>
    <xf numFmtId="0" fontId="40" fillId="0" borderId="13" xfId="0" applyFont="1" applyFill="1" applyBorder="1" applyAlignment="1">
      <alignment horizontal="left" vertical="center" wrapText="1"/>
    </xf>
    <xf numFmtId="0" fontId="41" fillId="33" borderId="13" xfId="0" applyFont="1" applyFill="1" applyBorder="1" applyAlignment="1">
      <alignment horizontal="center" vertical="center" wrapText="1"/>
    </xf>
    <xf numFmtId="0" fontId="40" fillId="33" borderId="13"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horizontal="left" vertical="center"/>
    </xf>
    <xf numFmtId="0" fontId="2" fillId="0" borderId="13" xfId="0" applyFont="1" applyFill="1" applyBorder="1" applyAlignment="1">
      <alignment horizontal="center" vertical="center"/>
    </xf>
    <xf numFmtId="3" fontId="2" fillId="0" borderId="13" xfId="0" applyNumberFormat="1" applyFont="1" applyFill="1" applyBorder="1" applyAlignment="1">
      <alignment horizontal="center" vertical="center" wrapText="1"/>
    </xf>
    <xf numFmtId="3" fontId="2" fillId="0" borderId="13" xfId="0" applyNumberFormat="1" applyFont="1" applyFill="1" applyBorder="1" applyAlignment="1">
      <alignment vertical="center" wrapText="1"/>
    </xf>
    <xf numFmtId="3" fontId="2" fillId="0" borderId="13" xfId="0" applyNumberFormat="1" applyFont="1" applyFill="1" applyBorder="1" applyAlignment="1">
      <alignment horizontal="center" vertical="center" wrapText="1"/>
    </xf>
    <xf numFmtId="3" fontId="2" fillId="0" borderId="13" xfId="0" applyNumberFormat="1" applyFont="1" applyFill="1" applyBorder="1" applyAlignment="1">
      <alignment vertical="center" wrapText="1"/>
    </xf>
    <xf numFmtId="3" fontId="7" fillId="0" borderId="13" xfId="0" applyNumberFormat="1" applyFont="1" applyFill="1" applyBorder="1" applyAlignment="1">
      <alignment vertical="center" wrapText="1"/>
    </xf>
    <xf numFmtId="3" fontId="2" fillId="0" borderId="13" xfId="0" applyNumberFormat="1" applyFont="1" applyFill="1" applyBorder="1" applyAlignment="1">
      <alignment horizontal="right" vertical="center" wrapText="1"/>
    </xf>
    <xf numFmtId="0" fontId="41" fillId="0" borderId="13" xfId="0" applyFont="1" applyFill="1" applyBorder="1" applyAlignment="1">
      <alignment wrapText="1"/>
    </xf>
    <xf numFmtId="0" fontId="63" fillId="0" borderId="13" xfId="0" applyFont="1" applyFill="1" applyBorder="1" applyAlignment="1">
      <alignment horizontal="justify" vertical="center"/>
    </xf>
    <xf numFmtId="0" fontId="41" fillId="0" borderId="13" xfId="0" applyFont="1" applyFill="1" applyBorder="1" applyAlignment="1">
      <alignment vertical="center" wrapText="1"/>
    </xf>
    <xf numFmtId="0" fontId="41" fillId="0" borderId="13" xfId="0" applyFont="1" applyFill="1" applyBorder="1" applyAlignment="1">
      <alignment horizontal="justify" vertical="center"/>
    </xf>
    <xf numFmtId="0" fontId="62" fillId="0" borderId="13" xfId="0" applyFont="1" applyBorder="1" applyAlignment="1">
      <alignment horizontal="center" vertical="center" wrapText="1"/>
    </xf>
    <xf numFmtId="0" fontId="62" fillId="0" borderId="13" xfId="0" applyFont="1" applyBorder="1" applyAlignment="1">
      <alignment horizontal="center" vertical="center"/>
    </xf>
    <xf numFmtId="0" fontId="59" fillId="0" borderId="13" xfId="0" applyFont="1" applyBorder="1" applyAlignment="1">
      <alignment horizontal="center" vertical="center" wrapText="1"/>
    </xf>
    <xf numFmtId="0" fontId="62" fillId="0" borderId="13" xfId="0" applyFont="1" applyBorder="1" applyAlignment="1">
      <alignment horizontal="center" vertical="center"/>
    </xf>
    <xf numFmtId="0" fontId="59" fillId="0" borderId="13" xfId="0" applyFont="1" applyBorder="1" applyAlignment="1">
      <alignment horizontal="left" vertical="center" wrapText="1"/>
    </xf>
    <xf numFmtId="3" fontId="62" fillId="0" borderId="13" xfId="0" applyNumberFormat="1" applyFont="1" applyBorder="1" applyAlignment="1">
      <alignment horizontal="center" vertical="center"/>
    </xf>
    <xf numFmtId="0" fontId="58" fillId="0" borderId="13" xfId="0" applyFont="1" applyBorder="1" applyAlignment="1">
      <alignment horizontal="left" vertical="center" wrapText="1"/>
    </xf>
    <xf numFmtId="3" fontId="63" fillId="0" borderId="13" xfId="0" applyNumberFormat="1" applyFont="1" applyBorder="1" applyAlignment="1">
      <alignment horizontal="center" vertical="center"/>
    </xf>
    <xf numFmtId="0" fontId="63" fillId="33" borderId="13" xfId="0" applyFont="1" applyFill="1" applyBorder="1" applyAlignment="1">
      <alignment horizontal="center" vertical="center"/>
    </xf>
    <xf numFmtId="3" fontId="63" fillId="33" borderId="13" xfId="0" applyNumberFormat="1" applyFont="1" applyFill="1" applyBorder="1" applyAlignment="1">
      <alignment horizontal="center" vertical="center"/>
    </xf>
    <xf numFmtId="0" fontId="62" fillId="33" borderId="13" xfId="0" applyFont="1" applyFill="1" applyBorder="1" applyAlignment="1">
      <alignment horizontal="center" vertical="center"/>
    </xf>
    <xf numFmtId="0" fontId="59" fillId="33" borderId="13" xfId="0" applyFont="1" applyFill="1" applyBorder="1" applyAlignment="1">
      <alignment horizontal="left" vertical="center" wrapText="1"/>
    </xf>
    <xf numFmtId="3" fontId="62" fillId="33" borderId="13" xfId="0" applyNumberFormat="1" applyFont="1" applyFill="1" applyBorder="1" applyAlignment="1">
      <alignment horizontal="center" vertical="center"/>
    </xf>
    <xf numFmtId="0" fontId="58" fillId="33" borderId="13" xfId="0" applyFont="1" applyFill="1" applyBorder="1" applyAlignment="1">
      <alignment horizontal="left" vertical="center" wrapText="1"/>
    </xf>
    <xf numFmtId="0" fontId="62" fillId="0" borderId="13" xfId="0" applyFont="1" applyBorder="1" applyAlignment="1">
      <alignment horizontal="left" vertical="center" wrapText="1"/>
    </xf>
    <xf numFmtId="0" fontId="63" fillId="0" borderId="13" xfId="0" applyFont="1" applyBorder="1" applyAlignment="1">
      <alignment horizontal="left" vertical="center" wrapText="1"/>
    </xf>
    <xf numFmtId="0" fontId="69" fillId="0" borderId="0" xfId="0" applyFont="1" applyAlignment="1">
      <alignment horizontal="center" vertical="center"/>
    </xf>
    <xf numFmtId="0" fontId="69"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46"/>
  <sheetViews>
    <sheetView zoomScalePageLayoutView="0" workbookViewId="0" topLeftCell="A1">
      <pane ySplit="4" topLeftCell="A5" activePane="bottomLeft" state="frozen"/>
      <selection pane="topLeft" activeCell="A1" sqref="A1"/>
      <selection pane="bottomLeft" activeCell="B6" sqref="B6"/>
    </sheetView>
  </sheetViews>
  <sheetFormatPr defaultColWidth="8.7109375" defaultRowHeight="15"/>
  <cols>
    <col min="1" max="1" width="4.7109375" style="18" customWidth="1"/>
    <col min="2" max="2" width="63.140625" style="1" customWidth="1"/>
    <col min="3" max="3" width="8.7109375" style="4" customWidth="1"/>
    <col min="4" max="4" width="0" style="1" hidden="1" customWidth="1"/>
    <col min="5" max="5" width="12.00390625" style="4" customWidth="1"/>
    <col min="6" max="6" width="0" style="1" hidden="1" customWidth="1"/>
    <col min="7" max="7" width="11.7109375" style="1" customWidth="1"/>
    <col min="8" max="8" width="12.28125" style="1" customWidth="1"/>
    <col min="9" max="9" width="12.7109375" style="1" customWidth="1"/>
    <col min="10" max="10" width="12.140625" style="1" customWidth="1"/>
    <col min="11" max="11" width="12.28125" style="1" customWidth="1"/>
    <col min="12" max="13" width="7.7109375" style="1" hidden="1" customWidth="1"/>
    <col min="14" max="14" width="15.421875" style="1" customWidth="1"/>
    <col min="15" max="15" width="8.7109375" style="1" customWidth="1"/>
    <col min="16" max="16" width="10.28125" style="1" customWidth="1"/>
    <col min="17" max="16384" width="8.7109375" style="1" customWidth="1"/>
  </cols>
  <sheetData>
    <row r="1" spans="2:13" ht="18.75">
      <c r="B1" s="33"/>
      <c r="C1" s="33"/>
      <c r="D1" s="33"/>
      <c r="E1" s="33"/>
      <c r="F1" s="33"/>
      <c r="G1" s="33"/>
      <c r="H1" s="33"/>
      <c r="I1" s="33"/>
      <c r="J1" s="33"/>
      <c r="K1" s="33" t="s">
        <v>105</v>
      </c>
      <c r="L1" s="33"/>
      <c r="M1" s="33"/>
    </row>
    <row r="2" spans="1:13" ht="42" customHeight="1">
      <c r="A2" s="52" t="s">
        <v>107</v>
      </c>
      <c r="B2" s="53"/>
      <c r="C2" s="53"/>
      <c r="D2" s="53"/>
      <c r="E2" s="53"/>
      <c r="F2" s="53"/>
      <c r="G2" s="53"/>
      <c r="H2" s="53"/>
      <c r="I2" s="53"/>
      <c r="J2" s="53"/>
      <c r="K2" s="53"/>
      <c r="L2" s="53"/>
      <c r="M2" s="53"/>
    </row>
    <row r="4" spans="1:13" ht="46.5" customHeight="1">
      <c r="A4" s="64" t="s">
        <v>0</v>
      </c>
      <c r="B4" s="64" t="s">
        <v>1</v>
      </c>
      <c r="C4" s="64" t="s">
        <v>2</v>
      </c>
      <c r="D4" s="64" t="s">
        <v>3</v>
      </c>
      <c r="E4" s="64" t="s">
        <v>106</v>
      </c>
      <c r="F4" s="64" t="s">
        <v>4</v>
      </c>
      <c r="G4" s="64" t="s">
        <v>5</v>
      </c>
      <c r="H4" s="64" t="s">
        <v>6</v>
      </c>
      <c r="I4" s="64" t="s">
        <v>7</v>
      </c>
      <c r="J4" s="64" t="s">
        <v>8</v>
      </c>
      <c r="K4" s="64" t="s">
        <v>9</v>
      </c>
      <c r="L4" s="54" t="s">
        <v>104</v>
      </c>
      <c r="M4" s="54"/>
    </row>
    <row r="5" spans="1:14" s="8" customFormat="1" ht="63">
      <c r="A5" s="65" t="s">
        <v>10</v>
      </c>
      <c r="B5" s="75" t="str">
        <f>'B2'!B6</f>
        <v>Mục tiêu (nhiệm vụ) 1: Nghiên cứu, học tập lý luận chính trị, lịch sử Đảng và rèn luyện, tu dưỡng về tư tưởng, chính trị; lý tưởng cách mạng, đạo đức, lối sống cho cán bộ, đảng viên, thế hệ trẻ</v>
      </c>
      <c r="C5" s="66"/>
      <c r="D5" s="65"/>
      <c r="E5" s="67"/>
      <c r="F5" s="65"/>
      <c r="G5" s="67"/>
      <c r="H5" s="67"/>
      <c r="I5" s="67"/>
      <c r="J5" s="67"/>
      <c r="K5" s="67"/>
      <c r="L5" s="7"/>
      <c r="M5" s="7"/>
      <c r="N5" s="6"/>
    </row>
    <row r="6" spans="1:14" ht="47.25">
      <c r="A6" s="68">
        <v>1</v>
      </c>
      <c r="B6" s="76" t="str">
        <f>'B2'!B7</f>
        <v>Tổ chức các hội nghị: Học tập, triển khai, nghị quyết, Bồi dưỡng cấp nhật kiến thức cho cán bộ đảng viên, nói chuyện chuyên đề cho đội ngũ cán bộ lãnh đạo đã nghỉ hưu trên địa bàn tỉnh… (5 HN/năm)</v>
      </c>
      <c r="C6" s="79" t="s">
        <v>90</v>
      </c>
      <c r="D6" s="68"/>
      <c r="E6" s="69">
        <f aca="true" t="shared" si="0" ref="E6:E13">SUM(G6:K6)</f>
        <v>25</v>
      </c>
      <c r="F6" s="68"/>
      <c r="G6" s="69">
        <v>5</v>
      </c>
      <c r="H6" s="69">
        <f>G6</f>
        <v>5</v>
      </c>
      <c r="I6" s="69">
        <f>G6</f>
        <v>5</v>
      </c>
      <c r="J6" s="69">
        <f>G6</f>
        <v>5</v>
      </c>
      <c r="K6" s="69">
        <f>G6</f>
        <v>5</v>
      </c>
      <c r="L6" s="2"/>
      <c r="M6" s="2"/>
      <c r="N6" s="5"/>
    </row>
    <row r="7" spans="1:14" ht="31.5">
      <c r="A7" s="68">
        <v>2</v>
      </c>
      <c r="B7" s="76" t="str">
        <f>'B2'!B8</f>
        <v>Kiểm tra việc tu dưỡng rèn luyện của cán bộ, đảng viên theo tư tưởng, đạo đức, phong cách Hồ Chí Minh</v>
      </c>
      <c r="C7" s="79" t="s">
        <v>91</v>
      </c>
      <c r="D7" s="68"/>
      <c r="E7" s="69">
        <f t="shared" si="0"/>
        <v>45</v>
      </c>
      <c r="F7" s="68"/>
      <c r="G7" s="69">
        <v>9</v>
      </c>
      <c r="H7" s="69">
        <f>G7</f>
        <v>9</v>
      </c>
      <c r="I7" s="69">
        <f>G7</f>
        <v>9</v>
      </c>
      <c r="J7" s="69">
        <f>G7</f>
        <v>9</v>
      </c>
      <c r="K7" s="69">
        <f>G7</f>
        <v>9</v>
      </c>
      <c r="L7" s="2"/>
      <c r="M7" s="2"/>
      <c r="N7" s="5"/>
    </row>
    <row r="8" spans="1:14" ht="47.25">
      <c r="A8" s="68">
        <v>3</v>
      </c>
      <c r="B8" s="76" t="str">
        <f>'B2'!B9</f>
        <v>Biên soạn, phát hành sách những tấm gương học tập và làm theo Bác và sách những tác phẩm báo chí, văn hóa văn nghệ tiêu biểu viết về việc học tập và làm theo Bác</v>
      </c>
      <c r="C8" s="79" t="s">
        <v>92</v>
      </c>
      <c r="D8" s="68"/>
      <c r="E8" s="69">
        <f t="shared" si="0"/>
        <v>3</v>
      </c>
      <c r="F8" s="68"/>
      <c r="G8" s="69">
        <v>1</v>
      </c>
      <c r="H8" s="69"/>
      <c r="I8" s="69">
        <f>G8</f>
        <v>1</v>
      </c>
      <c r="J8" s="69"/>
      <c r="K8" s="69">
        <f>G8</f>
        <v>1</v>
      </c>
      <c r="L8" s="2"/>
      <c r="M8" s="2"/>
      <c r="N8" s="5"/>
    </row>
    <row r="9" spans="1:14" ht="31.5">
      <c r="A9" s="68">
        <v>4</v>
      </c>
      <c r="B9" s="76" t="str">
        <f>'B2'!B10</f>
        <v>Định kỳ 2 năm tổ chức hội thi giảng viên Lý luận chính trị giỏi từ cấp cơ sở đến cấp tỉnh(9 đảng bộ + BTGTU =10 cuộc x 2 năm)</v>
      </c>
      <c r="C9" s="79" t="s">
        <v>93</v>
      </c>
      <c r="D9" s="68"/>
      <c r="E9" s="69">
        <f>SUM(G9:K9)</f>
        <v>20</v>
      </c>
      <c r="F9" s="68"/>
      <c r="G9" s="69"/>
      <c r="H9" s="69">
        <v>10</v>
      </c>
      <c r="I9" s="69"/>
      <c r="J9" s="69">
        <f>H9</f>
        <v>10</v>
      </c>
      <c r="K9" s="69"/>
      <c r="L9" s="2"/>
      <c r="M9" s="2"/>
      <c r="N9" s="5"/>
    </row>
    <row r="10" spans="1:14" ht="47.25">
      <c r="A10" s="68">
        <v>5</v>
      </c>
      <c r="B10" s="76" t="str">
        <f>'B2'!B11</f>
        <v>Hỗ trợ đào tạo bồi dưỡng cán bộ tuyên giáo, dân vận về chuyên môn, nghiệp vụ và lý luận chính trị (Mỗi năm dự kiến có 20 cán bộ làm công tác tuyên giáo, dân vận được đào tạo x 5 năm)</v>
      </c>
      <c r="C10" s="79" t="s">
        <v>90</v>
      </c>
      <c r="D10" s="68"/>
      <c r="E10" s="69">
        <f>SUM(G10:K10)</f>
        <v>100</v>
      </c>
      <c r="F10" s="68"/>
      <c r="G10" s="69">
        <v>20</v>
      </c>
      <c r="H10" s="69">
        <f>G10</f>
        <v>20</v>
      </c>
      <c r="I10" s="69">
        <f>G10</f>
        <v>20</v>
      </c>
      <c r="J10" s="69">
        <f>G10</f>
        <v>20</v>
      </c>
      <c r="K10" s="69">
        <f>G10</f>
        <v>20</v>
      </c>
      <c r="L10" s="2"/>
      <c r="M10" s="2"/>
      <c r="N10" s="5"/>
    </row>
    <row r="11" spans="1:14" ht="31.5">
      <c r="A11" s="68">
        <v>6</v>
      </c>
      <c r="B11" s="76" t="str">
        <f>'B2'!B12</f>
        <v>Tập huấn nghiệp vụ công tác tuyên giáo cho cán bộ làm công tác tuyên giáo từ tỉnh đến cơ sở. Mỗi năm 1 lớp (TG, DV)</v>
      </c>
      <c r="C11" s="79" t="s">
        <v>90</v>
      </c>
      <c r="D11" s="68"/>
      <c r="E11" s="69">
        <f>SUM(G11:K11)</f>
        <v>5</v>
      </c>
      <c r="F11" s="68"/>
      <c r="G11" s="69">
        <v>1</v>
      </c>
      <c r="H11" s="69">
        <f>G11</f>
        <v>1</v>
      </c>
      <c r="I11" s="69">
        <f>G11</f>
        <v>1</v>
      </c>
      <c r="J11" s="69">
        <f>G11</f>
        <v>1</v>
      </c>
      <c r="K11" s="69">
        <f>G11</f>
        <v>1</v>
      </c>
      <c r="L11" s="2"/>
      <c r="M11" s="2"/>
      <c r="N11" s="5"/>
    </row>
    <row r="12" spans="1:16" s="8" customFormat="1" ht="47.25">
      <c r="A12" s="65" t="s">
        <v>52</v>
      </c>
      <c r="B12" s="75" t="str">
        <f>'B2'!B13</f>
        <v>Mục tiêu (nhiệm vụ) 2: Quản lý, chỉ đạo, định hướng thông tin báo chí, văn hóa văn nghệ; các loại hình, phương tiện tuyên truyền</v>
      </c>
      <c r="C12" s="80"/>
      <c r="D12" s="65"/>
      <c r="E12" s="67"/>
      <c r="F12" s="65"/>
      <c r="G12" s="67"/>
      <c r="H12" s="67"/>
      <c r="I12" s="67"/>
      <c r="J12" s="67"/>
      <c r="K12" s="67"/>
      <c r="L12" s="7"/>
      <c r="M12" s="7"/>
      <c r="N12" s="6"/>
      <c r="P12" s="6"/>
    </row>
    <row r="13" spans="1:16" ht="31.5">
      <c r="A13" s="68">
        <v>1</v>
      </c>
      <c r="B13" s="76" t="str">
        <f>'B2'!B14</f>
        <v>Tổ chức các hội nghị tuyên truyền chủ trương của Đảng, chính sách pháp luật của Nhà nước... (Mỗi năm 2 hội nghị x 5 năm)</v>
      </c>
      <c r="C13" s="79" t="s">
        <v>90</v>
      </c>
      <c r="D13" s="68"/>
      <c r="E13" s="69">
        <f t="shared" si="0"/>
        <v>10</v>
      </c>
      <c r="F13" s="68"/>
      <c r="G13" s="69">
        <v>2</v>
      </c>
      <c r="H13" s="69">
        <f>G13</f>
        <v>2</v>
      </c>
      <c r="I13" s="69">
        <f aca="true" t="shared" si="1" ref="I13:I18">G13</f>
        <v>2</v>
      </c>
      <c r="J13" s="69">
        <f aca="true" t="shared" si="2" ref="J13:J18">G13</f>
        <v>2</v>
      </c>
      <c r="K13" s="69">
        <f aca="true" t="shared" si="3" ref="K13:K18">G13</f>
        <v>2</v>
      </c>
      <c r="L13" s="2"/>
      <c r="M13" s="2"/>
      <c r="N13" s="5"/>
      <c r="P13" s="5"/>
    </row>
    <row r="14" spans="1:16" ht="47.25">
      <c r="A14" s="68">
        <v>2</v>
      </c>
      <c r="B14" s="76" t="str">
        <f>'B2'!B15</f>
        <v>Mỗi năm biên soạn 05 tài liệu tuyên truyền chủ trương chính sách của Đảng, pháp luật của Nhà nước, tuyên truyền chương trình MTQG, xóa đói giảm nghèo…)</v>
      </c>
      <c r="C14" s="79" t="s">
        <v>94</v>
      </c>
      <c r="D14" s="68"/>
      <c r="E14" s="69">
        <f aca="true" t="shared" si="4" ref="E14:E19">SUM(G14:K14)</f>
        <v>25</v>
      </c>
      <c r="F14" s="68"/>
      <c r="G14" s="69">
        <v>5</v>
      </c>
      <c r="H14" s="69">
        <f>G14</f>
        <v>5</v>
      </c>
      <c r="I14" s="69">
        <f t="shared" si="1"/>
        <v>5</v>
      </c>
      <c r="J14" s="69">
        <f t="shared" si="2"/>
        <v>5</v>
      </c>
      <c r="K14" s="69">
        <f t="shared" si="3"/>
        <v>5</v>
      </c>
      <c r="L14" s="2"/>
      <c r="M14" s="2"/>
      <c r="N14" s="5"/>
      <c r="P14" s="5"/>
    </row>
    <row r="15" spans="1:16" s="17" customFormat="1" ht="78.75">
      <c r="A15" s="70">
        <v>3</v>
      </c>
      <c r="B15" s="77" t="str">
        <f>'B2'!B16</f>
        <v>Đặt mua, cấp phát báo, tạp chí của Đảng cho các tổ chức cơ sở đảng trên địa bàn tỉnh theo quy định  của Tỉnh ủy và Thông báo kết luận số 173-TB/TW ngày 06/4/2020 của Ban Bí thư Trung ương Đảng về tiếp tục thực hiện Chỉ thị số 11-CT/TW của Bộ Chính trị khóa VIII về việc mua và đọc báo, tạp chí của Đảng.</v>
      </c>
      <c r="C15" s="81" t="s">
        <v>97</v>
      </c>
      <c r="D15" s="70"/>
      <c r="E15" s="72">
        <f>SUM(G15:K15)</f>
        <v>15</v>
      </c>
      <c r="F15" s="70"/>
      <c r="G15" s="72">
        <v>3</v>
      </c>
      <c r="H15" s="72">
        <f>G15</f>
        <v>3</v>
      </c>
      <c r="I15" s="72">
        <f t="shared" si="1"/>
        <v>3</v>
      </c>
      <c r="J15" s="72">
        <f t="shared" si="2"/>
        <v>3</v>
      </c>
      <c r="K15" s="72">
        <f t="shared" si="3"/>
        <v>3</v>
      </c>
      <c r="L15" s="15"/>
      <c r="M15" s="15"/>
      <c r="N15" s="16"/>
      <c r="P15" s="16"/>
    </row>
    <row r="16" spans="1:16" s="17" customFormat="1" ht="47.25">
      <c r="A16" s="70">
        <v>4</v>
      </c>
      <c r="B16" s="77" t="str">
        <f>'B2'!B17</f>
        <v>Nâng cấp 02 Bản tin thông báo nội bộ phục vụ sinh hoạt chi bộ toàn tỉnh (Từ 40 trang lên 50 trang; Từ khổ 14x20 lên 16x24) từ năm 2021</v>
      </c>
      <c r="C16" s="81" t="s">
        <v>95</v>
      </c>
      <c r="D16" s="70"/>
      <c r="E16" s="72">
        <f t="shared" si="4"/>
        <v>10</v>
      </c>
      <c r="F16" s="70"/>
      <c r="G16" s="72">
        <v>2</v>
      </c>
      <c r="H16" s="72">
        <v>2</v>
      </c>
      <c r="I16" s="72">
        <f t="shared" si="1"/>
        <v>2</v>
      </c>
      <c r="J16" s="72">
        <f t="shared" si="2"/>
        <v>2</v>
      </c>
      <c r="K16" s="72">
        <f t="shared" si="3"/>
        <v>2</v>
      </c>
      <c r="L16" s="15"/>
      <c r="M16" s="15"/>
      <c r="N16" s="16"/>
      <c r="P16" s="16"/>
    </row>
    <row r="17" spans="1:16" s="17" customFormat="1" ht="31.5">
      <c r="A17" s="70">
        <v>5</v>
      </c>
      <c r="B17" s="77" t="str">
        <f>'B2'!B18</f>
        <v>Xây dựng Bản tin thông báo nội bộ phục vụ sinh hoạt chi bộ khối Lực lượng vũ trang tỉnh</v>
      </c>
      <c r="C17" s="81" t="s">
        <v>95</v>
      </c>
      <c r="D17" s="70"/>
      <c r="E17" s="72">
        <f t="shared" si="4"/>
        <v>5</v>
      </c>
      <c r="F17" s="70"/>
      <c r="G17" s="72">
        <v>1</v>
      </c>
      <c r="H17" s="72">
        <f>G17</f>
        <v>1</v>
      </c>
      <c r="I17" s="72">
        <f t="shared" si="1"/>
        <v>1</v>
      </c>
      <c r="J17" s="72">
        <f t="shared" si="2"/>
        <v>1</v>
      </c>
      <c r="K17" s="72">
        <f t="shared" si="3"/>
        <v>1</v>
      </c>
      <c r="L17" s="15"/>
      <c r="M17" s="15"/>
      <c r="N17" s="16"/>
      <c r="P17" s="16"/>
    </row>
    <row r="18" spans="1:16" s="17" customFormat="1" ht="78.75">
      <c r="A18" s="70">
        <v>6</v>
      </c>
      <c r="B18" s="77" t="str">
        <f>'B2'!B19</f>
        <v>Xây dựng chuyên trang, chuyên mục; hằng tuần, hằng tháng  tuyên truyền nội dung, cách làm, hiệu quả của các chủ trương, đường lối của cấp ủy, chính quyền; kịp thời phát hiện, cổ vũ, động viên, nhân rộng những nhân tố mới, tích cực: 1 chuyện trang, chuyên mục x 3 loại hình x 12 tháng x 5 năm x 10.000.000,đ</v>
      </c>
      <c r="C18" s="81" t="s">
        <v>98</v>
      </c>
      <c r="D18" s="70"/>
      <c r="E18" s="72">
        <f t="shared" si="4"/>
        <v>15</v>
      </c>
      <c r="F18" s="70"/>
      <c r="G18" s="72">
        <v>3</v>
      </c>
      <c r="H18" s="72">
        <f>G18</f>
        <v>3</v>
      </c>
      <c r="I18" s="72">
        <f t="shared" si="1"/>
        <v>3</v>
      </c>
      <c r="J18" s="72">
        <f t="shared" si="2"/>
        <v>3</v>
      </c>
      <c r="K18" s="72">
        <f t="shared" si="3"/>
        <v>3</v>
      </c>
      <c r="L18" s="15"/>
      <c r="M18" s="15"/>
      <c r="N18" s="16"/>
      <c r="P18" s="16"/>
    </row>
    <row r="19" spans="1:16" s="17" customFormat="1" ht="31.5">
      <c r="A19" s="70">
        <v>7</v>
      </c>
      <c r="B19" s="77" t="str">
        <f>'B2'!B20</f>
        <v>Xuất bản Tạp chí Văn nghệ Lào Cai dành cho đồng bào các dân tộc thiểu số</v>
      </c>
      <c r="C19" s="81" t="s">
        <v>96</v>
      </c>
      <c r="D19" s="70"/>
      <c r="E19" s="72">
        <f t="shared" si="4"/>
        <v>1</v>
      </c>
      <c r="F19" s="70"/>
      <c r="G19" s="72">
        <v>1</v>
      </c>
      <c r="H19" s="72"/>
      <c r="I19" s="72"/>
      <c r="J19" s="72"/>
      <c r="K19" s="72"/>
      <c r="L19" s="15"/>
      <c r="M19" s="15"/>
      <c r="N19" s="16"/>
      <c r="P19" s="16"/>
    </row>
    <row r="20" spans="1:16" ht="16.5">
      <c r="A20" s="68">
        <v>8</v>
      </c>
      <c r="B20" s="76" t="str">
        <f>'B2'!B21</f>
        <v>Đề án phát triển văn học nghệ thuật giai đoạn 2020 - 2025</v>
      </c>
      <c r="C20" s="79" t="s">
        <v>99</v>
      </c>
      <c r="D20" s="68"/>
      <c r="E20" s="69">
        <f>SUM(G20:K20)</f>
        <v>1</v>
      </c>
      <c r="F20" s="68"/>
      <c r="G20" s="69">
        <v>1</v>
      </c>
      <c r="H20" s="69"/>
      <c r="I20" s="69"/>
      <c r="J20" s="69"/>
      <c r="K20" s="69"/>
      <c r="L20" s="2"/>
      <c r="M20" s="2"/>
      <c r="N20" s="5"/>
      <c r="P20" s="5"/>
    </row>
    <row r="21" spans="1:14" s="8" customFormat="1" ht="47.25">
      <c r="A21" s="65" t="s">
        <v>60</v>
      </c>
      <c r="B21" s="75" t="str">
        <f>'B2'!B22</f>
        <v>Mục tiêu (nhiệm vụ) 3: Dự báo, nắm bắt diễn biến và định hướng tư tưởng, dư luận xã hội; tăng cường công tác thông tin gắn với thực hiện quy chế dân chủ ở cơ sở</v>
      </c>
      <c r="C21" s="80"/>
      <c r="D21" s="65"/>
      <c r="E21" s="67"/>
      <c r="F21" s="65"/>
      <c r="G21" s="67"/>
      <c r="H21" s="67"/>
      <c r="I21" s="67"/>
      <c r="J21" s="67"/>
      <c r="K21" s="67"/>
      <c r="L21" s="7"/>
      <c r="M21" s="7"/>
      <c r="N21" s="6"/>
    </row>
    <row r="22" spans="1:14" ht="16.5">
      <c r="A22" s="68">
        <v>1</v>
      </c>
      <c r="B22" s="76" t="str">
        <f>'B2'!B23</f>
        <v>Một năm tổ chức ít nhất 3 cuộc điều tra dư luận xã hội </v>
      </c>
      <c r="C22" s="79" t="s">
        <v>90</v>
      </c>
      <c r="D22" s="68"/>
      <c r="E22" s="69">
        <f>SUM(G22:K22)</f>
        <v>100</v>
      </c>
      <c r="F22" s="68"/>
      <c r="G22" s="69">
        <v>20</v>
      </c>
      <c r="H22" s="69">
        <f>G22</f>
        <v>20</v>
      </c>
      <c r="I22" s="69">
        <f>G22</f>
        <v>20</v>
      </c>
      <c r="J22" s="69">
        <f>G22</f>
        <v>20</v>
      </c>
      <c r="K22" s="69">
        <f>G22</f>
        <v>20</v>
      </c>
      <c r="L22" s="2"/>
      <c r="M22" s="2"/>
      <c r="N22" s="5"/>
    </row>
    <row r="23" spans="1:14" ht="63">
      <c r="A23" s="68">
        <v>2</v>
      </c>
      <c r="B23" s="76" t="str">
        <f>'B2'!B24</f>
        <v>Xây dựng đề án “Ứng dụng phần mềm tổ chức các cuộc thi tìm hiểu, triển khai và chấm bài thu hoạch về Chỉ thị, nghị quyết của Trung ương, tỉnh và tuyên truyền giáo dục lịch sử truyền thống quê hương, đất nước trên không gian mạng”.</v>
      </c>
      <c r="C23" s="79" t="s">
        <v>90</v>
      </c>
      <c r="D23" s="68"/>
      <c r="E23" s="69">
        <f aca="true" t="shared" si="5" ref="E23:E30">SUM(G23:K23)</f>
        <v>75</v>
      </c>
      <c r="F23" s="68"/>
      <c r="G23" s="69">
        <v>15</v>
      </c>
      <c r="H23" s="69">
        <f>G23</f>
        <v>15</v>
      </c>
      <c r="I23" s="69">
        <f>G23</f>
        <v>15</v>
      </c>
      <c r="J23" s="69">
        <f>G23</f>
        <v>15</v>
      </c>
      <c r="K23" s="69">
        <f>G23</f>
        <v>15</v>
      </c>
      <c r="L23" s="2"/>
      <c r="M23" s="2"/>
      <c r="N23" s="5"/>
    </row>
    <row r="24" spans="1:14" ht="31.5">
      <c r="A24" s="68">
        <v>3</v>
      </c>
      <c r="B24" s="76" t="str">
        <f>'B2'!B25</f>
        <v>Định kỳ 1 năm tổ chức tập huấn cho đội ngũ cộng tác viên DLXH từ tỉnh đến cơ sở (14 đảng bộ+BTGTU=15 hội nghị x 5 năm)</v>
      </c>
      <c r="C24" s="79" t="s">
        <v>90</v>
      </c>
      <c r="D24" s="68"/>
      <c r="E24" s="69">
        <f t="shared" si="5"/>
        <v>5</v>
      </c>
      <c r="F24" s="68"/>
      <c r="G24" s="69">
        <v>1</v>
      </c>
      <c r="H24" s="69">
        <f>G24</f>
        <v>1</v>
      </c>
      <c r="I24" s="69">
        <f>G24</f>
        <v>1</v>
      </c>
      <c r="J24" s="69">
        <f>G24</f>
        <v>1</v>
      </c>
      <c r="K24" s="69">
        <f>G24</f>
        <v>1</v>
      </c>
      <c r="L24" s="2"/>
      <c r="M24" s="2"/>
      <c r="N24" s="5"/>
    </row>
    <row r="25" spans="1:14" ht="31.5">
      <c r="A25" s="68">
        <v>4</v>
      </c>
      <c r="B25" s="76" t="str">
        <f>'B2'!B26</f>
        <v>Xây dựng đề án “Ứng dụng công nghệ thông tin trong thu thập, xử lý và điều tra dư luận xã hội trên không gian mạng”</v>
      </c>
      <c r="C25" s="79" t="s">
        <v>99</v>
      </c>
      <c r="D25" s="68"/>
      <c r="E25" s="69">
        <f>SUM(G25:K25)</f>
        <v>1</v>
      </c>
      <c r="F25" s="68"/>
      <c r="G25" s="69">
        <v>1</v>
      </c>
      <c r="H25" s="69"/>
      <c r="I25" s="69"/>
      <c r="J25" s="69"/>
      <c r="K25" s="69"/>
      <c r="L25" s="2"/>
      <c r="M25" s="2"/>
      <c r="N25" s="5"/>
    </row>
    <row r="26" spans="1:14" ht="47.25">
      <c r="A26" s="68">
        <v>5</v>
      </c>
      <c r="B26" s="76" t="str">
        <f>'B2'!B27</f>
        <v>Định kỳ 1 năm tổ chức tập huấn cho đội ngũ báo cáo viên, tuyên truyền viên từ tỉnh đến cơ sở (14 đảng bộ+BTGTU=15 hội nghị x 5 năm)</v>
      </c>
      <c r="C26" s="79" t="s">
        <v>90</v>
      </c>
      <c r="D26" s="68"/>
      <c r="E26" s="69">
        <f>SUM(G26:K26)</f>
        <v>75</v>
      </c>
      <c r="F26" s="68"/>
      <c r="G26" s="69">
        <v>15</v>
      </c>
      <c r="H26" s="69">
        <f>G26</f>
        <v>15</v>
      </c>
      <c r="I26" s="69">
        <f>G26</f>
        <v>15</v>
      </c>
      <c r="J26" s="69">
        <f>G26</f>
        <v>15</v>
      </c>
      <c r="K26" s="69">
        <f>G26</f>
        <v>15</v>
      </c>
      <c r="L26" s="2"/>
      <c r="M26" s="2"/>
      <c r="N26" s="5"/>
    </row>
    <row r="27" spans="1:14" ht="31.5">
      <c r="A27" s="68">
        <v>6</v>
      </c>
      <c r="B27" s="76" t="str">
        <f>'B2'!B28</f>
        <v>Hai năm 1 lần tổ chức Hội thi Báo cáo viên giỏi các cấp (14 đảng bộ+BTGTU=15 cuộc x 2 năm)</v>
      </c>
      <c r="C27" s="79" t="s">
        <v>93</v>
      </c>
      <c r="D27" s="68"/>
      <c r="E27" s="69">
        <f t="shared" si="5"/>
        <v>30</v>
      </c>
      <c r="F27" s="68"/>
      <c r="G27" s="69">
        <v>15</v>
      </c>
      <c r="H27" s="69"/>
      <c r="I27" s="69">
        <f>G27</f>
        <v>15</v>
      </c>
      <c r="J27" s="69"/>
      <c r="K27" s="69"/>
      <c r="L27" s="2"/>
      <c r="M27" s="2"/>
      <c r="N27" s="5"/>
    </row>
    <row r="28" spans="1:14" s="8" customFormat="1" ht="31.5">
      <c r="A28" s="65" t="s">
        <v>64</v>
      </c>
      <c r="B28" s="75" t="str">
        <f>'B2'!B29</f>
        <v>Mục tiêu (nhiệm vụ) 4: Nâng cao chất lượng công tác Khoa giáo</v>
      </c>
      <c r="C28" s="80"/>
      <c r="D28" s="65"/>
      <c r="E28" s="67"/>
      <c r="F28" s="65"/>
      <c r="G28" s="67"/>
      <c r="H28" s="67"/>
      <c r="I28" s="67"/>
      <c r="J28" s="67"/>
      <c r="K28" s="67"/>
      <c r="L28" s="7"/>
      <c r="M28" s="7"/>
      <c r="N28" s="6"/>
    </row>
    <row r="29" spans="1:14" ht="36.75" customHeight="1">
      <c r="A29" s="68">
        <v>1</v>
      </c>
      <c r="B29" s="76" t="str">
        <f>'B2'!B30</f>
        <v>Tổ chức các hội nghị sơ kết, tổng kết các chỉ thị, nghị quyết của Đảng trong lĩnh vực Khoa giáo (Mỗi năm 4 hội nghị x 5 năm)</v>
      </c>
      <c r="C29" s="79" t="s">
        <v>91</v>
      </c>
      <c r="D29" s="68"/>
      <c r="E29" s="69">
        <f t="shared" si="5"/>
        <v>20</v>
      </c>
      <c r="F29" s="68"/>
      <c r="G29" s="69">
        <v>4</v>
      </c>
      <c r="H29" s="69">
        <f>G29</f>
        <v>4</v>
      </c>
      <c r="I29" s="69">
        <f>G29</f>
        <v>4</v>
      </c>
      <c r="J29" s="69">
        <f>G29</f>
        <v>4</v>
      </c>
      <c r="K29" s="69">
        <f>G29</f>
        <v>4</v>
      </c>
      <c r="L29" s="2"/>
      <c r="M29" s="2"/>
      <c r="N29" s="5"/>
    </row>
    <row r="30" spans="1:14" ht="16.5">
      <c r="A30" s="68">
        <v>2</v>
      </c>
      <c r="B30" s="76" t="str">
        <f>'B2'!B31</f>
        <v>Mỗi năm tổ chức ít nhất 01 cuộc hội thảo về lĩnh vực khoa giáo. </v>
      </c>
      <c r="C30" s="79" t="s">
        <v>100</v>
      </c>
      <c r="D30" s="68"/>
      <c r="E30" s="69">
        <f t="shared" si="5"/>
        <v>5</v>
      </c>
      <c r="F30" s="65"/>
      <c r="G30" s="69">
        <v>1</v>
      </c>
      <c r="H30" s="69">
        <f>G30</f>
        <v>1</v>
      </c>
      <c r="I30" s="69">
        <f>G30</f>
        <v>1</v>
      </c>
      <c r="J30" s="69">
        <f>G30</f>
        <v>1</v>
      </c>
      <c r="K30" s="69">
        <f>G30</f>
        <v>1</v>
      </c>
      <c r="L30" s="2"/>
      <c r="M30" s="2"/>
      <c r="N30" s="5"/>
    </row>
    <row r="31" spans="1:14" s="8" customFormat="1" ht="63">
      <c r="A31" s="65" t="s">
        <v>68</v>
      </c>
      <c r="B31" s="75" t="str">
        <f>'B2'!B32</f>
        <v>Mục tiêu (nhiệm vụ) 5: Chủ động phát hiện, ngăn ngừa, đấu tranh có hiệu quả với âm mưu, hoạt động “diễn biến hòa bình” trên lĩnh vực tư tưởng, văn hóa, bảo vệ nền tảng tư tưởng của Đảng</v>
      </c>
      <c r="C31" s="80"/>
      <c r="D31" s="65"/>
      <c r="E31" s="67"/>
      <c r="F31" s="65"/>
      <c r="G31" s="67"/>
      <c r="H31" s="67"/>
      <c r="I31" s="67"/>
      <c r="J31" s="67"/>
      <c r="K31" s="67"/>
      <c r="L31" s="7"/>
      <c r="M31" s="7"/>
      <c r="N31" s="6"/>
    </row>
    <row r="32" spans="1:14" s="8" customFormat="1" ht="63">
      <c r="A32" s="68">
        <v>1</v>
      </c>
      <c r="B32" s="76" t="str">
        <f>'B2'!B33</f>
        <v>Thực hiện đề án “Xây dựng, vận hành hệ thống trang (fanpage) tuyên truyền của cấp ủy cấp tỉnh, huyện, xã trên mạng xã hội theo định hướng của Ban Chỉ đạo 35 tỉnh Lào Cai” (Áp dụng cho 152 xã phường, thị trấn trong toàn tỉnh x 5 năm)</v>
      </c>
      <c r="C32" s="79" t="s">
        <v>99</v>
      </c>
      <c r="D32" s="65"/>
      <c r="E32" s="69">
        <f>SUM(G32:K32)</f>
        <v>152</v>
      </c>
      <c r="F32" s="65"/>
      <c r="G32" s="69">
        <v>152</v>
      </c>
      <c r="H32" s="69"/>
      <c r="I32" s="69"/>
      <c r="J32" s="69"/>
      <c r="K32" s="69"/>
      <c r="L32" s="7"/>
      <c r="M32" s="7"/>
      <c r="N32" s="6"/>
    </row>
    <row r="33" spans="1:14" s="14" customFormat="1" ht="31.5">
      <c r="A33" s="73" t="s">
        <v>71</v>
      </c>
      <c r="B33" s="78" t="str">
        <f>'B2'!B34</f>
        <v>Mục tiêu (nhiệm vụ) 6: Nâng cao chất lượng, hiệu quả công tác dân tộc, tôn giáo</v>
      </c>
      <c r="C33" s="82"/>
      <c r="D33" s="73"/>
      <c r="E33" s="74"/>
      <c r="F33" s="73"/>
      <c r="G33" s="74"/>
      <c r="H33" s="74"/>
      <c r="I33" s="74"/>
      <c r="J33" s="74"/>
      <c r="K33" s="74"/>
      <c r="L33" s="12"/>
      <c r="M33" s="12"/>
      <c r="N33" s="13"/>
    </row>
    <row r="34" spans="1:14" s="8" customFormat="1" ht="47.25">
      <c r="A34" s="68">
        <v>1</v>
      </c>
      <c r="B34" s="76" t="str">
        <f>'B2'!B35</f>
        <v>Tổ chức các cuộc tiếp xúc, đối thoại trực tiếp với nhân dân của người đứng dầu cấp ủy, chính quyền các cấp… (120 cuộc/năm/10 Địa phương, đơn vị)</v>
      </c>
      <c r="C34" s="79" t="s">
        <v>91</v>
      </c>
      <c r="D34" s="65"/>
      <c r="E34" s="69">
        <f>SUM(G34:K34)</f>
        <v>600</v>
      </c>
      <c r="F34" s="68"/>
      <c r="G34" s="69">
        <v>120</v>
      </c>
      <c r="H34" s="69">
        <f aca="true" t="shared" si="6" ref="H34:H41">G34</f>
        <v>120</v>
      </c>
      <c r="I34" s="69">
        <f aca="true" t="shared" si="7" ref="I34:I41">G34</f>
        <v>120</v>
      </c>
      <c r="J34" s="69">
        <f aca="true" t="shared" si="8" ref="J34:J41">G34</f>
        <v>120</v>
      </c>
      <c r="K34" s="69">
        <f aca="true" t="shared" si="9" ref="K34:K41">G34</f>
        <v>120</v>
      </c>
      <c r="L34" s="7"/>
      <c r="M34" s="7"/>
      <c r="N34" s="6"/>
    </row>
    <row r="35" spans="1:14" s="8" customFormat="1" ht="16.5">
      <c r="A35" s="68">
        <v>2</v>
      </c>
      <c r="B35" s="76" t="str">
        <f>'B2'!B36</f>
        <v>Mỗi năm xây dựng 45 mô hình điển hình "Dân vận khéo" trong tỉnh</v>
      </c>
      <c r="C35" s="79" t="s">
        <v>101</v>
      </c>
      <c r="D35" s="68"/>
      <c r="E35" s="69">
        <f>SUM(G35:K35)</f>
        <v>225</v>
      </c>
      <c r="F35" s="68"/>
      <c r="G35" s="69">
        <v>45</v>
      </c>
      <c r="H35" s="69">
        <f t="shared" si="6"/>
        <v>45</v>
      </c>
      <c r="I35" s="69">
        <f t="shared" si="7"/>
        <v>45</v>
      </c>
      <c r="J35" s="69">
        <f t="shared" si="8"/>
        <v>45</v>
      </c>
      <c r="K35" s="69">
        <f t="shared" si="9"/>
        <v>45</v>
      </c>
      <c r="L35" s="7"/>
      <c r="M35" s="7"/>
      <c r="N35" s="6"/>
    </row>
    <row r="36" spans="1:14" s="8" customFormat="1" ht="31.5">
      <c r="A36" s="68">
        <v>3</v>
      </c>
      <c r="B36" s="76" t="str">
        <f>'B2'!B37</f>
        <v>Hàng năm tổ chức hội nghị đánh giá hiệu quả của việc thực hiện mô hình điển hình "Dân vận khéo" trong tỉnh</v>
      </c>
      <c r="C36" s="79" t="s">
        <v>90</v>
      </c>
      <c r="D36" s="65"/>
      <c r="E36" s="69">
        <f>SUM(G36:K36)</f>
        <v>5</v>
      </c>
      <c r="F36" s="68"/>
      <c r="G36" s="69">
        <v>1</v>
      </c>
      <c r="H36" s="69">
        <f t="shared" si="6"/>
        <v>1</v>
      </c>
      <c r="I36" s="69">
        <f t="shared" si="7"/>
        <v>1</v>
      </c>
      <c r="J36" s="69">
        <f t="shared" si="8"/>
        <v>1</v>
      </c>
      <c r="K36" s="69">
        <f t="shared" si="9"/>
        <v>1</v>
      </c>
      <c r="L36" s="7"/>
      <c r="M36" s="7"/>
      <c r="N36" s="6"/>
    </row>
    <row r="37" spans="1:14" s="8" customFormat="1" ht="31.5">
      <c r="A37" s="68">
        <v>4</v>
      </c>
      <c r="B37" s="76" t="str">
        <f>'B2'!B38</f>
        <v>Mỗi năm tổ chức 12 lớp tập huấn cho lực lượng người có uy tín trong cộng đồng, chức sắc, chức việc, trưởng dòng họ</v>
      </c>
      <c r="C37" s="79" t="s">
        <v>90</v>
      </c>
      <c r="D37" s="65"/>
      <c r="E37" s="69">
        <f>SUM(G37:K37)</f>
        <v>60</v>
      </c>
      <c r="F37" s="68"/>
      <c r="G37" s="69">
        <v>12</v>
      </c>
      <c r="H37" s="69">
        <f t="shared" si="6"/>
        <v>12</v>
      </c>
      <c r="I37" s="69">
        <f t="shared" si="7"/>
        <v>12</v>
      </c>
      <c r="J37" s="69">
        <f t="shared" si="8"/>
        <v>12</v>
      </c>
      <c r="K37" s="69">
        <f t="shared" si="9"/>
        <v>12</v>
      </c>
      <c r="L37" s="7"/>
      <c r="M37" s="7"/>
      <c r="N37" s="6"/>
    </row>
    <row r="38" spans="1:14" s="8" customFormat="1" ht="63">
      <c r="A38" s="68">
        <v>5</v>
      </c>
      <c r="B38" s="76" t="str">
        <f>'B2'!B39</f>
        <v>Mỗi năm tổ chức 2 hội nghị gặp mặt theo nhóm dân tộc bao gồm người có uy tín trong đồng bào dân tộc thiểu số, chức sắc, chức việc các tôn giáo nhằm biểu dương và trao đổi thông tin về chủ trương, chính sách của Đảng, pháp luật của nhà nước.</v>
      </c>
      <c r="C38" s="79" t="s">
        <v>90</v>
      </c>
      <c r="D38" s="65"/>
      <c r="E38" s="69">
        <f>SUM(G38:K38)</f>
        <v>10</v>
      </c>
      <c r="F38" s="68"/>
      <c r="G38" s="69">
        <v>2</v>
      </c>
      <c r="H38" s="69">
        <f t="shared" si="6"/>
        <v>2</v>
      </c>
      <c r="I38" s="69">
        <f t="shared" si="7"/>
        <v>2</v>
      </c>
      <c r="J38" s="69">
        <f t="shared" si="8"/>
        <v>2</v>
      </c>
      <c r="K38" s="69">
        <f t="shared" si="9"/>
        <v>2</v>
      </c>
      <c r="L38" s="7"/>
      <c r="M38" s="7"/>
      <c r="N38" s="6"/>
    </row>
    <row r="39" spans="1:14" s="8" customFormat="1" ht="47.25">
      <c r="A39" s="68">
        <v>6</v>
      </c>
      <c r="B39" s="76" t="str">
        <f>'B2'!B40</f>
        <v>Thực hiện đề án “Tăng cường và đổi mới công tác dân vận của các cơ quan Nhà nước, MTTQ và các tổ chức chính trị - xã hội trên địa bàn tỉnh”, giai đoạn 2021-2025</v>
      </c>
      <c r="C39" s="79" t="s">
        <v>99</v>
      </c>
      <c r="D39" s="65"/>
      <c r="E39" s="72">
        <v>1</v>
      </c>
      <c r="F39" s="70"/>
      <c r="G39" s="72">
        <v>1</v>
      </c>
      <c r="H39" s="72">
        <f t="shared" si="6"/>
        <v>1</v>
      </c>
      <c r="I39" s="72">
        <f t="shared" si="7"/>
        <v>1</v>
      </c>
      <c r="J39" s="72">
        <f t="shared" si="8"/>
        <v>1</v>
      </c>
      <c r="K39" s="72">
        <f t="shared" si="9"/>
        <v>1</v>
      </c>
      <c r="L39" s="7"/>
      <c r="M39" s="7"/>
      <c r="N39" s="6"/>
    </row>
    <row r="40" spans="1:14" s="8" customFormat="1" ht="31.5">
      <c r="A40" s="68">
        <v>7</v>
      </c>
      <c r="B40" s="76" t="str">
        <f>'B2'!B41</f>
        <v>Thực hiện Đề án "Nâng cao hiệu quả công tác dân tộc, tôn giáo trên địa bàn tỉnh, giai đoạn 2021-2025</v>
      </c>
      <c r="C40" s="79" t="s">
        <v>99</v>
      </c>
      <c r="D40" s="65"/>
      <c r="E40" s="72">
        <v>1</v>
      </c>
      <c r="F40" s="70"/>
      <c r="G40" s="72">
        <v>1</v>
      </c>
      <c r="H40" s="72">
        <f t="shared" si="6"/>
        <v>1</v>
      </c>
      <c r="I40" s="72">
        <f t="shared" si="7"/>
        <v>1</v>
      </c>
      <c r="J40" s="72">
        <f t="shared" si="8"/>
        <v>1</v>
      </c>
      <c r="K40" s="72">
        <f t="shared" si="9"/>
        <v>1</v>
      </c>
      <c r="L40" s="7"/>
      <c r="M40" s="7"/>
      <c r="N40" s="6"/>
    </row>
    <row r="41" spans="1:14" s="14" customFormat="1" ht="31.5">
      <c r="A41" s="68">
        <v>8</v>
      </c>
      <c r="B41" s="76" t="str">
        <f>'B2'!B42</f>
        <v>Mỗi năm tổ chức 27 lớp tập huấn cho giáo viên và nhân viên y tế thôn bản</v>
      </c>
      <c r="C41" s="79" t="s">
        <v>90</v>
      </c>
      <c r="D41" s="73"/>
      <c r="E41" s="72">
        <f>SUM(G41:K41)</f>
        <v>135</v>
      </c>
      <c r="F41" s="70"/>
      <c r="G41" s="72">
        <v>27</v>
      </c>
      <c r="H41" s="72">
        <f t="shared" si="6"/>
        <v>27</v>
      </c>
      <c r="I41" s="72">
        <f t="shared" si="7"/>
        <v>27</v>
      </c>
      <c r="J41" s="72">
        <f t="shared" si="8"/>
        <v>27</v>
      </c>
      <c r="K41" s="72">
        <f t="shared" si="9"/>
        <v>27</v>
      </c>
      <c r="L41" s="12"/>
      <c r="M41" s="12"/>
      <c r="N41" s="13"/>
    </row>
    <row r="42" spans="1:14" s="8" customFormat="1" ht="31.5">
      <c r="A42" s="65" t="s">
        <v>72</v>
      </c>
      <c r="B42" s="75" t="str">
        <f>'B2'!B43</f>
        <v>Mục tiêu (nhiệm vụ) 7: Về cơ sở vật chất đầu tư cho hoạt động tuyên giáo, dân vận</v>
      </c>
      <c r="C42" s="80"/>
      <c r="D42" s="65"/>
      <c r="E42" s="67"/>
      <c r="F42" s="65"/>
      <c r="G42" s="67"/>
      <c r="H42" s="67"/>
      <c r="I42" s="67"/>
      <c r="J42" s="67"/>
      <c r="K42" s="67"/>
      <c r="L42" s="7"/>
      <c r="M42" s="7"/>
      <c r="N42" s="6"/>
    </row>
    <row r="43" spans="1:14" ht="31.5">
      <c r="A43" s="68">
        <v>1</v>
      </c>
      <c r="B43" s="76" t="str">
        <f>'B2'!B44</f>
        <v>Đầu tư phòng họp trực tuyến tại Ban Tuyên giáo Tỉnh ủy kết nối đến các đảng ủy trực thuộc Tỉnh ủy</v>
      </c>
      <c r="C43" s="79" t="s">
        <v>102</v>
      </c>
      <c r="D43" s="68"/>
      <c r="E43" s="69">
        <f>SUM(G43:K43)</f>
        <v>1</v>
      </c>
      <c r="F43" s="68"/>
      <c r="G43" s="69">
        <v>1</v>
      </c>
      <c r="H43" s="69"/>
      <c r="I43" s="69"/>
      <c r="J43" s="69"/>
      <c r="K43" s="69"/>
      <c r="L43" s="2"/>
      <c r="M43" s="2"/>
      <c r="N43" s="5"/>
    </row>
    <row r="44" spans="1:14" ht="47.25">
      <c r="A44" s="68">
        <v>2</v>
      </c>
      <c r="B44" s="76" t="str">
        <f>'B2'!B45</f>
        <v>Đầu tư  đồng bộ cơ sở vật chất, trang thiết bị kỹ thuật phục vụ công tác giảng dạy, bồi dưỡng tại trung tâm chính trị các huyện, thị xã, thành phố.</v>
      </c>
      <c r="C44" s="79" t="s">
        <v>99</v>
      </c>
      <c r="D44" s="68"/>
      <c r="E44" s="69">
        <f>SUM(G44:K44)</f>
        <v>1</v>
      </c>
      <c r="F44" s="68"/>
      <c r="G44" s="69">
        <v>1</v>
      </c>
      <c r="H44" s="69"/>
      <c r="I44" s="69"/>
      <c r="J44" s="69"/>
      <c r="K44" s="69"/>
      <c r="L44" s="2"/>
      <c r="M44" s="2"/>
      <c r="N44" s="5"/>
    </row>
    <row r="45" spans="1:14" s="17" customFormat="1" ht="31.5">
      <c r="A45" s="70">
        <v>3</v>
      </c>
      <c r="B45" s="77" t="str">
        <f>'B2'!B46</f>
        <v>Đầu tư máy tính, máy in, máy chiếu cho cơ quan chủ trì đề án (máy trính xách tay, máy in, máy chiếu, máy chụp ảnh, máy quay phim…)</v>
      </c>
      <c r="C45" s="81"/>
      <c r="D45" s="70"/>
      <c r="E45" s="72">
        <f>SUM(G45:K45)</f>
        <v>3</v>
      </c>
      <c r="F45" s="70"/>
      <c r="G45" s="72">
        <v>3</v>
      </c>
      <c r="H45" s="72"/>
      <c r="I45" s="72"/>
      <c r="J45" s="72"/>
      <c r="K45" s="72"/>
      <c r="L45" s="15"/>
      <c r="M45" s="15"/>
      <c r="N45" s="16"/>
    </row>
    <row r="46" spans="1:14" ht="31.5">
      <c r="A46" s="68">
        <v>4</v>
      </c>
      <c r="B46" s="76" t="str">
        <f>'B2'!B47</f>
        <v>Kinh phí hoạt động của 2 cơ quan chủ trì, đồng chủ trì  đề án (Xăng xe, Văn phòng phẩm, công tác phí…)</v>
      </c>
      <c r="C46" s="79" t="s">
        <v>103</v>
      </c>
      <c r="D46" s="68"/>
      <c r="E46" s="69">
        <f>SUM(G46:K46)</f>
        <v>10</v>
      </c>
      <c r="F46" s="68"/>
      <c r="G46" s="69">
        <v>2</v>
      </c>
      <c r="H46" s="69">
        <v>2</v>
      </c>
      <c r="I46" s="69">
        <f>G46</f>
        <v>2</v>
      </c>
      <c r="J46" s="69">
        <f>G46</f>
        <v>2</v>
      </c>
      <c r="K46" s="69">
        <f>G46</f>
        <v>2</v>
      </c>
      <c r="L46" s="3"/>
      <c r="M46" s="3"/>
      <c r="N46" s="5"/>
    </row>
  </sheetData>
  <sheetProtection/>
  <mergeCells count="2">
    <mergeCell ref="A2:M2"/>
    <mergeCell ref="L4:M4"/>
  </mergeCells>
  <printOptions horizontalCentered="1"/>
  <pageMargins left="0.2362204724409449" right="0.1968503937007874" top="0.5905511811023623" bottom="0.4330708661417323" header="0" footer="0.1968503937007874"/>
  <pageSetup horizontalDpi="600" verticalDpi="600" orientation="landscape" paperSize="9" scale="95" r:id="rId1"/>
  <headerFooter>
    <oddFooter>&amp;CTrang &amp;P</oddFooter>
  </headerFooter>
</worksheet>
</file>

<file path=xl/worksheets/sheet2.xml><?xml version="1.0" encoding="utf-8"?>
<worksheet xmlns="http://schemas.openxmlformats.org/spreadsheetml/2006/main" xmlns:r="http://schemas.openxmlformats.org/officeDocument/2006/relationships">
  <dimension ref="A1:E49"/>
  <sheetViews>
    <sheetView zoomScalePageLayoutView="0" workbookViewId="0" topLeftCell="A1">
      <selection activeCell="B44" sqref="B44"/>
    </sheetView>
  </sheetViews>
  <sheetFormatPr defaultColWidth="10.421875" defaultRowHeight="15"/>
  <cols>
    <col min="1" max="1" width="5.28125" style="30" customWidth="1"/>
    <col min="2" max="2" width="56.57421875" style="31" customWidth="1"/>
    <col min="3" max="3" width="7.7109375" style="30" customWidth="1"/>
    <col min="4" max="4" width="11.8515625" style="31" customWidth="1"/>
    <col min="5" max="5" width="15.8515625" style="32" customWidth="1"/>
    <col min="6" max="16384" width="10.421875" style="11" customWidth="1"/>
  </cols>
  <sheetData>
    <row r="1" ht="18.75">
      <c r="E1" s="34" t="s">
        <v>110</v>
      </c>
    </row>
    <row r="2" spans="1:5" ht="40.5" customHeight="1">
      <c r="A2" s="55" t="s">
        <v>115</v>
      </c>
      <c r="B2" s="56"/>
      <c r="C2" s="56"/>
      <c r="D2" s="56"/>
      <c r="E2" s="56"/>
    </row>
    <row r="3" spans="1:5" ht="18">
      <c r="A3" s="57"/>
      <c r="B3" s="57"/>
      <c r="C3" s="57"/>
      <c r="D3" s="57"/>
      <c r="E3" s="57"/>
    </row>
    <row r="4" spans="1:5" ht="18">
      <c r="A4" s="58" t="s">
        <v>43</v>
      </c>
      <c r="B4" s="58"/>
      <c r="C4" s="58"/>
      <c r="D4" s="58"/>
      <c r="E4" s="58"/>
    </row>
    <row r="5" spans="1:5" ht="45" customHeight="1">
      <c r="A5" s="23" t="s">
        <v>12</v>
      </c>
      <c r="B5" s="24" t="s">
        <v>44</v>
      </c>
      <c r="C5" s="24" t="s">
        <v>45</v>
      </c>
      <c r="D5" s="24" t="s">
        <v>46</v>
      </c>
      <c r="E5" s="25" t="s">
        <v>47</v>
      </c>
    </row>
    <row r="6" spans="1:5" ht="63">
      <c r="A6" s="83" t="s">
        <v>10</v>
      </c>
      <c r="B6" s="78" t="s">
        <v>11</v>
      </c>
      <c r="C6" s="83"/>
      <c r="D6" s="84"/>
      <c r="E6" s="29">
        <f>SUM(E7:E12)</f>
        <v>10475000</v>
      </c>
    </row>
    <row r="7" spans="1:5" ht="63">
      <c r="A7" s="85">
        <v>1</v>
      </c>
      <c r="B7" s="77" t="s">
        <v>48</v>
      </c>
      <c r="C7" s="86">
        <v>25</v>
      </c>
      <c r="D7" s="87">
        <v>50000</v>
      </c>
      <c r="E7" s="87">
        <f aca="true" t="shared" si="0" ref="E7:E12">C7*D7</f>
        <v>1250000</v>
      </c>
    </row>
    <row r="8" spans="1:5" ht="31.5">
      <c r="A8" s="85">
        <v>2</v>
      </c>
      <c r="B8" s="92" t="s">
        <v>49</v>
      </c>
      <c r="C8" s="86">
        <v>45</v>
      </c>
      <c r="D8" s="87">
        <v>25000</v>
      </c>
      <c r="E8" s="87">
        <f t="shared" si="0"/>
        <v>1125000</v>
      </c>
    </row>
    <row r="9" spans="1:5" ht="47.25">
      <c r="A9" s="85">
        <v>3</v>
      </c>
      <c r="B9" s="92" t="s">
        <v>50</v>
      </c>
      <c r="C9" s="86">
        <v>3</v>
      </c>
      <c r="D9" s="87">
        <v>200000</v>
      </c>
      <c r="E9" s="87">
        <f t="shared" si="0"/>
        <v>600000</v>
      </c>
    </row>
    <row r="10" spans="1:5" ht="36" customHeight="1">
      <c r="A10" s="85">
        <v>4</v>
      </c>
      <c r="B10" s="93" t="s">
        <v>51</v>
      </c>
      <c r="C10" s="86">
        <v>20</v>
      </c>
      <c r="D10" s="87">
        <v>100000</v>
      </c>
      <c r="E10" s="87">
        <f t="shared" si="0"/>
        <v>2000000</v>
      </c>
    </row>
    <row r="11" spans="1:5" ht="63">
      <c r="A11" s="85">
        <v>5</v>
      </c>
      <c r="B11" s="93" t="s">
        <v>61</v>
      </c>
      <c r="C11" s="86">
        <v>100</v>
      </c>
      <c r="D11" s="87">
        <v>50000</v>
      </c>
      <c r="E11" s="87">
        <f t="shared" si="0"/>
        <v>5000000</v>
      </c>
    </row>
    <row r="12" spans="1:5" ht="31.5">
      <c r="A12" s="85">
        <v>6</v>
      </c>
      <c r="B12" s="93" t="s">
        <v>63</v>
      </c>
      <c r="C12" s="86">
        <v>5</v>
      </c>
      <c r="D12" s="87">
        <v>100000</v>
      </c>
      <c r="E12" s="87">
        <f t="shared" si="0"/>
        <v>500000</v>
      </c>
    </row>
    <row r="13" spans="1:5" ht="47.25">
      <c r="A13" s="83" t="s">
        <v>52</v>
      </c>
      <c r="B13" s="78" t="s">
        <v>53</v>
      </c>
      <c r="C13" s="86"/>
      <c r="D13" s="87"/>
      <c r="E13" s="29">
        <f>SUM(E14:E21)</f>
        <v>33121000</v>
      </c>
    </row>
    <row r="14" spans="1:5" ht="31.5">
      <c r="A14" s="85">
        <v>1</v>
      </c>
      <c r="B14" s="93" t="s">
        <v>54</v>
      </c>
      <c r="C14" s="86">
        <v>10</v>
      </c>
      <c r="D14" s="87">
        <v>50000</v>
      </c>
      <c r="E14" s="87">
        <f>C14*D14</f>
        <v>500000</v>
      </c>
    </row>
    <row r="15" spans="1:5" ht="47.25">
      <c r="A15" s="85">
        <v>2</v>
      </c>
      <c r="B15" s="93" t="s">
        <v>55</v>
      </c>
      <c r="C15" s="86">
        <v>25</v>
      </c>
      <c r="D15" s="87">
        <v>150000</v>
      </c>
      <c r="E15" s="87">
        <f>C15*D15</f>
        <v>3750000</v>
      </c>
    </row>
    <row r="16" spans="1:5" ht="94.5">
      <c r="A16" s="85">
        <v>3</v>
      </c>
      <c r="B16" s="94" t="s">
        <v>56</v>
      </c>
      <c r="C16" s="86">
        <v>5</v>
      </c>
      <c r="D16" s="87">
        <v>2000000</v>
      </c>
      <c r="E16" s="87">
        <f>D16*5</f>
        <v>10000000</v>
      </c>
    </row>
    <row r="17" spans="1:5" ht="47.25">
      <c r="A17" s="85">
        <v>4</v>
      </c>
      <c r="B17" s="94" t="s">
        <v>86</v>
      </c>
      <c r="C17" s="88">
        <v>5</v>
      </c>
      <c r="D17" s="89">
        <v>945000</v>
      </c>
      <c r="E17" s="89">
        <f>C17*D17</f>
        <v>4725000</v>
      </c>
    </row>
    <row r="18" spans="1:5" ht="31.5">
      <c r="A18" s="85">
        <v>5</v>
      </c>
      <c r="B18" s="92" t="s">
        <v>87</v>
      </c>
      <c r="C18" s="88">
        <v>5</v>
      </c>
      <c r="D18" s="89">
        <v>246000</v>
      </c>
      <c r="E18" s="89">
        <f>C18*D18</f>
        <v>1230000</v>
      </c>
    </row>
    <row r="19" spans="1:5" ht="94.5">
      <c r="A19" s="85">
        <v>6</v>
      </c>
      <c r="B19" s="92" t="s">
        <v>57</v>
      </c>
      <c r="C19" s="86">
        <f>3*12*5</f>
        <v>180</v>
      </c>
      <c r="D19" s="87">
        <v>20000</v>
      </c>
      <c r="E19" s="87">
        <f>C19*D19</f>
        <v>3600000</v>
      </c>
    </row>
    <row r="20" spans="1:5" ht="31.5">
      <c r="A20" s="85">
        <v>7</v>
      </c>
      <c r="B20" s="92" t="s">
        <v>58</v>
      </c>
      <c r="C20" s="86">
        <v>5</v>
      </c>
      <c r="D20" s="87">
        <v>450000</v>
      </c>
      <c r="E20" s="87">
        <f>C20*D20</f>
        <v>2250000</v>
      </c>
    </row>
    <row r="21" spans="1:5" ht="18">
      <c r="A21" s="85">
        <v>8</v>
      </c>
      <c r="B21" s="92" t="s">
        <v>59</v>
      </c>
      <c r="C21" s="86">
        <v>1</v>
      </c>
      <c r="D21" s="87">
        <v>7066000</v>
      </c>
      <c r="E21" s="87">
        <f>C21*D21</f>
        <v>7066000</v>
      </c>
    </row>
    <row r="22" spans="1:5" ht="47.25">
      <c r="A22" s="83" t="s">
        <v>60</v>
      </c>
      <c r="B22" s="78" t="s">
        <v>116</v>
      </c>
      <c r="C22" s="86"/>
      <c r="D22" s="87"/>
      <c r="E22" s="29">
        <f>SUM(E23:E28)</f>
        <v>20750000</v>
      </c>
    </row>
    <row r="23" spans="1:5" ht="18">
      <c r="A23" s="85">
        <v>1</v>
      </c>
      <c r="B23" s="93" t="s">
        <v>65</v>
      </c>
      <c r="C23" s="86">
        <v>15</v>
      </c>
      <c r="D23" s="87">
        <v>200000</v>
      </c>
      <c r="E23" s="87">
        <f aca="true" t="shared" si="1" ref="E23:E28">C23*D23</f>
        <v>3000000</v>
      </c>
    </row>
    <row r="24" spans="1:5" ht="63">
      <c r="A24" s="85">
        <v>2</v>
      </c>
      <c r="B24" s="95" t="s">
        <v>85</v>
      </c>
      <c r="C24" s="88">
        <v>5</v>
      </c>
      <c r="D24" s="89">
        <v>100000</v>
      </c>
      <c r="E24" s="89">
        <f t="shared" si="1"/>
        <v>500000</v>
      </c>
    </row>
    <row r="25" spans="1:5" ht="47.25">
      <c r="A25" s="85">
        <v>3</v>
      </c>
      <c r="B25" s="93" t="s">
        <v>66</v>
      </c>
      <c r="C25" s="86">
        <f>15*5</f>
        <v>75</v>
      </c>
      <c r="D25" s="87">
        <v>50000</v>
      </c>
      <c r="E25" s="87">
        <f t="shared" si="1"/>
        <v>3750000</v>
      </c>
    </row>
    <row r="26" spans="1:5" ht="31.5">
      <c r="A26" s="85">
        <v>4</v>
      </c>
      <c r="B26" s="95" t="s">
        <v>67</v>
      </c>
      <c r="C26" s="88">
        <v>1</v>
      </c>
      <c r="D26" s="89">
        <v>3000000</v>
      </c>
      <c r="E26" s="89">
        <f t="shared" si="1"/>
        <v>3000000</v>
      </c>
    </row>
    <row r="27" spans="1:5" ht="47.25">
      <c r="A27" s="85">
        <v>5</v>
      </c>
      <c r="B27" s="93" t="s">
        <v>62</v>
      </c>
      <c r="C27" s="86">
        <v>75</v>
      </c>
      <c r="D27" s="87">
        <v>100000</v>
      </c>
      <c r="E27" s="87">
        <f t="shared" si="1"/>
        <v>7500000</v>
      </c>
    </row>
    <row r="28" spans="1:5" ht="31.5">
      <c r="A28" s="85">
        <v>6</v>
      </c>
      <c r="B28" s="95" t="s">
        <v>80</v>
      </c>
      <c r="C28" s="86">
        <v>30</v>
      </c>
      <c r="D28" s="87">
        <v>100000</v>
      </c>
      <c r="E28" s="87">
        <f t="shared" si="1"/>
        <v>3000000</v>
      </c>
    </row>
    <row r="29" spans="1:5" ht="31.5">
      <c r="A29" s="83" t="s">
        <v>64</v>
      </c>
      <c r="B29" s="78" t="s">
        <v>117</v>
      </c>
      <c r="C29" s="86"/>
      <c r="D29" s="87"/>
      <c r="E29" s="90">
        <f>SUM(E30:E31)</f>
        <v>1500000</v>
      </c>
    </row>
    <row r="30" spans="1:5" ht="38.25" customHeight="1">
      <c r="A30" s="85">
        <v>1</v>
      </c>
      <c r="B30" s="93" t="s">
        <v>69</v>
      </c>
      <c r="C30" s="86">
        <v>20</v>
      </c>
      <c r="D30" s="87">
        <v>50000</v>
      </c>
      <c r="E30" s="87">
        <f>C30*D30</f>
        <v>1000000</v>
      </c>
    </row>
    <row r="31" spans="1:5" s="26" customFormat="1" ht="23.25" customHeight="1">
      <c r="A31" s="85">
        <v>2</v>
      </c>
      <c r="B31" s="93" t="s">
        <v>70</v>
      </c>
      <c r="C31" s="86">
        <v>5</v>
      </c>
      <c r="D31" s="87">
        <v>100000</v>
      </c>
      <c r="E31" s="87">
        <f>C31*D31</f>
        <v>500000</v>
      </c>
    </row>
    <row r="32" spans="1:5" ht="63">
      <c r="A32" s="83" t="s">
        <v>68</v>
      </c>
      <c r="B32" s="78" t="s">
        <v>118</v>
      </c>
      <c r="C32" s="86"/>
      <c r="D32" s="87"/>
      <c r="E32" s="90">
        <f>SUM(E33)</f>
        <v>72960000</v>
      </c>
    </row>
    <row r="33" spans="1:5" ht="78.75">
      <c r="A33" s="85">
        <v>1</v>
      </c>
      <c r="B33" s="77" t="s">
        <v>84</v>
      </c>
      <c r="C33" s="88">
        <f>152*5</f>
        <v>760</v>
      </c>
      <c r="D33" s="89">
        <f>8000*12</f>
        <v>96000</v>
      </c>
      <c r="E33" s="89">
        <f>C33*D33</f>
        <v>72960000</v>
      </c>
    </row>
    <row r="34" spans="1:5" ht="31.5">
      <c r="A34" s="83" t="s">
        <v>71</v>
      </c>
      <c r="B34" s="78" t="s">
        <v>119</v>
      </c>
      <c r="C34" s="86"/>
      <c r="D34" s="87"/>
      <c r="E34" s="90">
        <f>SUM(E35:E42)</f>
        <v>30750000</v>
      </c>
    </row>
    <row r="35" spans="1:5" ht="47.25">
      <c r="A35" s="85">
        <v>1</v>
      </c>
      <c r="B35" s="77" t="s">
        <v>73</v>
      </c>
      <c r="C35" s="86">
        <f>120*5</f>
        <v>600</v>
      </c>
      <c r="D35" s="87">
        <v>10000</v>
      </c>
      <c r="E35" s="87">
        <f>C35*D35</f>
        <v>6000000</v>
      </c>
    </row>
    <row r="36" spans="1:5" ht="31.5">
      <c r="A36" s="85">
        <v>2</v>
      </c>
      <c r="B36" s="77" t="s">
        <v>81</v>
      </c>
      <c r="C36" s="88">
        <f>45*5</f>
        <v>225</v>
      </c>
      <c r="D36" s="89">
        <v>30000</v>
      </c>
      <c r="E36" s="89">
        <f>C36*D36</f>
        <v>6750000</v>
      </c>
    </row>
    <row r="37" spans="1:5" ht="31.5">
      <c r="A37" s="85">
        <v>3</v>
      </c>
      <c r="B37" s="77" t="s">
        <v>74</v>
      </c>
      <c r="C37" s="86">
        <v>5</v>
      </c>
      <c r="D37" s="87">
        <v>50000</v>
      </c>
      <c r="E37" s="87">
        <f>C37*D37</f>
        <v>250000</v>
      </c>
    </row>
    <row r="38" spans="1:5" ht="31.5">
      <c r="A38" s="85">
        <v>4</v>
      </c>
      <c r="B38" s="92" t="s">
        <v>83</v>
      </c>
      <c r="C38" s="88">
        <v>60</v>
      </c>
      <c r="D38" s="89">
        <v>70000</v>
      </c>
      <c r="E38" s="89">
        <f>C38*D38</f>
        <v>4200000</v>
      </c>
    </row>
    <row r="39" spans="1:5" ht="68.25" customHeight="1">
      <c r="A39" s="85">
        <v>5</v>
      </c>
      <c r="B39" s="94" t="s">
        <v>88</v>
      </c>
      <c r="C39" s="88">
        <f>2*5</f>
        <v>10</v>
      </c>
      <c r="D39" s="89">
        <v>85000</v>
      </c>
      <c r="E39" s="89">
        <f>C39*D39</f>
        <v>850000</v>
      </c>
    </row>
    <row r="40" spans="1:5" ht="47.25">
      <c r="A40" s="85">
        <v>6</v>
      </c>
      <c r="B40" s="92" t="s">
        <v>89</v>
      </c>
      <c r="C40" s="88">
        <v>1</v>
      </c>
      <c r="D40" s="89">
        <v>4500000</v>
      </c>
      <c r="E40" s="89">
        <v>4500000</v>
      </c>
    </row>
    <row r="41" spans="1:5" ht="31.5">
      <c r="A41" s="85">
        <v>7</v>
      </c>
      <c r="B41" s="92" t="s">
        <v>82</v>
      </c>
      <c r="C41" s="88">
        <v>1</v>
      </c>
      <c r="D41" s="89">
        <v>5500000</v>
      </c>
      <c r="E41" s="89">
        <v>5500000</v>
      </c>
    </row>
    <row r="42" spans="1:5" ht="31.5">
      <c r="A42" s="85">
        <v>8</v>
      </c>
      <c r="B42" s="92" t="s">
        <v>75</v>
      </c>
      <c r="C42" s="86">
        <f>27*5</f>
        <v>135</v>
      </c>
      <c r="D42" s="87">
        <v>20000</v>
      </c>
      <c r="E42" s="87">
        <f>C42*D42</f>
        <v>2700000</v>
      </c>
    </row>
    <row r="43" spans="1:5" ht="31.5">
      <c r="A43" s="83" t="s">
        <v>72</v>
      </c>
      <c r="B43" s="78" t="s">
        <v>120</v>
      </c>
      <c r="C43" s="86"/>
      <c r="D43" s="87"/>
      <c r="E43" s="29">
        <f>SUM(E44:E47)</f>
        <v>20500000</v>
      </c>
    </row>
    <row r="44" spans="1:5" ht="31.5">
      <c r="A44" s="85">
        <v>1</v>
      </c>
      <c r="B44" s="95" t="s">
        <v>76</v>
      </c>
      <c r="C44" s="88">
        <v>1</v>
      </c>
      <c r="D44" s="89">
        <v>1500000</v>
      </c>
      <c r="E44" s="89">
        <f>C44*D44</f>
        <v>1500000</v>
      </c>
    </row>
    <row r="45" spans="1:5" ht="47.25">
      <c r="A45" s="85">
        <v>2</v>
      </c>
      <c r="B45" s="93" t="s">
        <v>77</v>
      </c>
      <c r="C45" s="86">
        <v>9</v>
      </c>
      <c r="D45" s="87">
        <v>2000000</v>
      </c>
      <c r="E45" s="87">
        <f>C45*D45</f>
        <v>18000000</v>
      </c>
    </row>
    <row r="46" spans="1:5" ht="47.25">
      <c r="A46" s="85">
        <v>3</v>
      </c>
      <c r="B46" s="92" t="s">
        <v>78</v>
      </c>
      <c r="C46" s="88">
        <v>2</v>
      </c>
      <c r="D46" s="89">
        <v>250000</v>
      </c>
      <c r="E46" s="89">
        <v>500000</v>
      </c>
    </row>
    <row r="47" spans="1:5" ht="31.5">
      <c r="A47" s="71">
        <v>4</v>
      </c>
      <c r="B47" s="77" t="s">
        <v>123</v>
      </c>
      <c r="C47" s="86">
        <v>10</v>
      </c>
      <c r="D47" s="91">
        <v>50000</v>
      </c>
      <c r="E47" s="89">
        <f>C47*D47</f>
        <v>500000</v>
      </c>
    </row>
    <row r="48" spans="1:5" ht="18.75">
      <c r="A48" s="27"/>
      <c r="B48" s="28" t="s">
        <v>79</v>
      </c>
      <c r="C48" s="28"/>
      <c r="D48" s="28"/>
      <c r="E48" s="29">
        <f>E6+E13+E22+E29+E32+E34+E43</f>
        <v>190056000</v>
      </c>
    </row>
    <row r="49" spans="1:5" ht="41.25" customHeight="1">
      <c r="A49" s="59" t="s">
        <v>122</v>
      </c>
      <c r="B49" s="59"/>
      <c r="C49" s="59"/>
      <c r="D49" s="59"/>
      <c r="E49" s="59"/>
    </row>
  </sheetData>
  <sheetProtection/>
  <mergeCells count="4">
    <mergeCell ref="A2:E2"/>
    <mergeCell ref="A3:E3"/>
    <mergeCell ref="A4:E4"/>
    <mergeCell ref="A49:E49"/>
  </mergeCells>
  <printOptions horizontalCentered="1"/>
  <pageMargins left="0.4330708661417323" right="0.2362204724409449" top="0.5905511811023623" bottom="0.5905511811023623" header="0.2362204724409449" footer="0.1968503937007874"/>
  <pageSetup horizontalDpi="600" verticalDpi="600" orientation="portrait" paperSize="9" scale="95" r:id="rId1"/>
  <headerFooter>
    <oddFooter>&amp;CTrang &amp;P</oddFooter>
  </headerFooter>
</worksheet>
</file>

<file path=xl/worksheets/sheet3.xml><?xml version="1.0" encoding="utf-8"?>
<worksheet xmlns="http://schemas.openxmlformats.org/spreadsheetml/2006/main" xmlns:r="http://schemas.openxmlformats.org/officeDocument/2006/relationships">
  <dimension ref="A1:J48"/>
  <sheetViews>
    <sheetView tabSelected="1" zoomScalePageLayoutView="0" workbookViewId="0" topLeftCell="A1">
      <selection activeCell="B6" sqref="B6"/>
    </sheetView>
  </sheetViews>
  <sheetFormatPr defaultColWidth="8.7109375" defaultRowHeight="15"/>
  <cols>
    <col min="1" max="1" width="7.8515625" style="19" customWidth="1"/>
    <col min="2" max="2" width="40.421875" style="1" customWidth="1"/>
    <col min="3" max="3" width="16.140625" style="1" customWidth="1"/>
    <col min="4" max="4" width="15.00390625" style="1" customWidth="1"/>
    <col min="5" max="5" width="14.421875" style="1" customWidth="1"/>
    <col min="6" max="7" width="13.421875" style="1" customWidth="1"/>
    <col min="8" max="8" width="12.7109375" style="1" customWidth="1"/>
    <col min="9" max="9" width="9.421875" style="1" customWidth="1"/>
    <col min="10" max="10" width="11.7109375" style="1" bestFit="1" customWidth="1"/>
    <col min="11" max="16384" width="8.7109375" style="1" customWidth="1"/>
  </cols>
  <sheetData>
    <row r="1" spans="1:9" s="113" customFormat="1" ht="18.75">
      <c r="A1" s="112"/>
      <c r="B1" s="33"/>
      <c r="C1" s="33"/>
      <c r="D1" s="33"/>
      <c r="E1" s="33"/>
      <c r="F1" s="33"/>
      <c r="G1" s="33"/>
      <c r="H1" s="33" t="s">
        <v>113</v>
      </c>
      <c r="I1" s="33"/>
    </row>
    <row r="2" spans="1:9" s="113" customFormat="1" ht="36" customHeight="1">
      <c r="A2" s="52" t="s">
        <v>124</v>
      </c>
      <c r="B2" s="53"/>
      <c r="C2" s="53"/>
      <c r="D2" s="53"/>
      <c r="E2" s="53"/>
      <c r="F2" s="53"/>
      <c r="G2" s="53"/>
      <c r="H2" s="53"/>
      <c r="I2" s="53"/>
    </row>
    <row r="4" spans="1:9" ht="31.5">
      <c r="A4" s="35" t="s">
        <v>12</v>
      </c>
      <c r="B4" s="35" t="s">
        <v>13</v>
      </c>
      <c r="C4" s="35" t="s">
        <v>108</v>
      </c>
      <c r="D4" s="35" t="s">
        <v>14</v>
      </c>
      <c r="E4" s="35" t="s">
        <v>15</v>
      </c>
      <c r="F4" s="35" t="s">
        <v>16</v>
      </c>
      <c r="G4" s="35" t="s">
        <v>17</v>
      </c>
      <c r="H4" s="35" t="s">
        <v>18</v>
      </c>
      <c r="I4" s="35" t="s">
        <v>19</v>
      </c>
    </row>
    <row r="5" spans="1:9" ht="15.75">
      <c r="A5" s="36" t="s">
        <v>20</v>
      </c>
      <c r="B5" s="37" t="s">
        <v>21</v>
      </c>
      <c r="C5" s="38" t="s">
        <v>22</v>
      </c>
      <c r="D5" s="38" t="s">
        <v>23</v>
      </c>
      <c r="E5" s="38" t="s">
        <v>24</v>
      </c>
      <c r="F5" s="38" t="s">
        <v>25</v>
      </c>
      <c r="G5" s="38" t="s">
        <v>26</v>
      </c>
      <c r="H5" s="38" t="s">
        <v>27</v>
      </c>
      <c r="I5" s="38" t="s">
        <v>28</v>
      </c>
    </row>
    <row r="6" spans="1:10" s="8" customFormat="1" ht="78.75">
      <c r="A6" s="99" t="s">
        <v>10</v>
      </c>
      <c r="B6" s="110" t="str">
        <f>'B1'!B5</f>
        <v>Mục tiêu (nhiệm vụ) 1: Nghiên cứu, học tập lý luận chính trị, lịch sử Đảng và rèn luyện, tu dưỡng về tư tưởng, chính trị; lý tưởng cách mạng, đạo đức, lối sống cho cán bộ, đảng viên, thế hệ trẻ</v>
      </c>
      <c r="C6" s="101">
        <f aca="true" t="shared" si="0" ref="C6:H6">SUM(C7:C12)</f>
        <v>10475000</v>
      </c>
      <c r="D6" s="101">
        <f t="shared" si="0"/>
        <v>1775000</v>
      </c>
      <c r="E6" s="101">
        <f t="shared" si="0"/>
        <v>2575000</v>
      </c>
      <c r="F6" s="101">
        <f t="shared" si="0"/>
        <v>1775000</v>
      </c>
      <c r="G6" s="101">
        <f t="shared" si="0"/>
        <v>2575000</v>
      </c>
      <c r="H6" s="101">
        <f t="shared" si="0"/>
        <v>1775000</v>
      </c>
      <c r="I6" s="42"/>
      <c r="J6" s="6"/>
    </row>
    <row r="7" spans="1:10" ht="78.75">
      <c r="A7" s="36">
        <v>1</v>
      </c>
      <c r="B7" s="111" t="str">
        <f>'B2'!B7</f>
        <v>Tổ chức các hội nghị: Học tập, triển khai, nghị quyết, Bồi dưỡng cấp nhật kiến thức cho cán bộ đảng viên, nói chuyện chuyên đề cho đội ngũ cán bộ lãnh đạo đã nghỉ hưu trên địa bàn tỉnh… (5 HN/năm)</v>
      </c>
      <c r="C7" s="103">
        <f aca="true" t="shared" si="1" ref="C7:C12">SUM(D7:H7)</f>
        <v>1250000</v>
      </c>
      <c r="D7" s="103">
        <f>'B2'!E7/5</f>
        <v>250000</v>
      </c>
      <c r="E7" s="103">
        <f aca="true" t="shared" si="2" ref="E7:H8">D7</f>
        <v>250000</v>
      </c>
      <c r="F7" s="103">
        <f t="shared" si="2"/>
        <v>250000</v>
      </c>
      <c r="G7" s="103">
        <f t="shared" si="2"/>
        <v>250000</v>
      </c>
      <c r="H7" s="103">
        <f t="shared" si="2"/>
        <v>250000</v>
      </c>
      <c r="I7" s="41"/>
      <c r="J7" s="5"/>
    </row>
    <row r="8" spans="1:10" ht="47.25">
      <c r="A8" s="36">
        <v>2</v>
      </c>
      <c r="B8" s="111" t="str">
        <f>'B2'!B8</f>
        <v>Kiểm tra việc tu dưỡng rèn luyện của cán bộ, đảng viên theo tư tưởng, đạo đức, phong cách Hồ Chí Minh</v>
      </c>
      <c r="C8" s="103">
        <f t="shared" si="1"/>
        <v>1125000</v>
      </c>
      <c r="D8" s="103">
        <f>'B2'!E8/5</f>
        <v>225000</v>
      </c>
      <c r="E8" s="103">
        <f t="shared" si="2"/>
        <v>225000</v>
      </c>
      <c r="F8" s="103">
        <f t="shared" si="2"/>
        <v>225000</v>
      </c>
      <c r="G8" s="103">
        <f t="shared" si="2"/>
        <v>225000</v>
      </c>
      <c r="H8" s="103">
        <f t="shared" si="2"/>
        <v>225000</v>
      </c>
      <c r="I8" s="41"/>
      <c r="J8" s="5"/>
    </row>
    <row r="9" spans="1:10" ht="63">
      <c r="A9" s="36">
        <v>3</v>
      </c>
      <c r="B9" s="111" t="str">
        <f>'B2'!B9</f>
        <v>Biên soạn, phát hành sách những tấm gương học tập và làm theo Bác và sách những tác phẩm báo chí, văn hóa văn nghệ tiêu biểu viết về việc học tập và làm theo Bác</v>
      </c>
      <c r="C9" s="103">
        <f t="shared" si="1"/>
        <v>600000</v>
      </c>
      <c r="D9" s="103">
        <f>'B2'!E9/3</f>
        <v>200000</v>
      </c>
      <c r="E9" s="103"/>
      <c r="F9" s="103">
        <f>D9</f>
        <v>200000</v>
      </c>
      <c r="G9" s="103"/>
      <c r="H9" s="103">
        <f>F9</f>
        <v>200000</v>
      </c>
      <c r="I9" s="41"/>
      <c r="J9" s="5"/>
    </row>
    <row r="10" spans="1:10" ht="63">
      <c r="A10" s="36">
        <v>4</v>
      </c>
      <c r="B10" s="111" t="str">
        <f>'B2'!B10</f>
        <v>Định kỳ 2 năm tổ chức hội thi giảng viên Lý luận chính trị giỏi từ cấp cơ sở đến cấp tỉnh(9 đảng bộ + BTGTU =10 cuộc x 2 năm)</v>
      </c>
      <c r="C10" s="103">
        <f t="shared" si="1"/>
        <v>2000000</v>
      </c>
      <c r="D10" s="103"/>
      <c r="E10" s="103">
        <f>'B2'!E10/2</f>
        <v>1000000</v>
      </c>
      <c r="F10" s="103"/>
      <c r="G10" s="103">
        <f>E10</f>
        <v>1000000</v>
      </c>
      <c r="H10" s="103"/>
      <c r="I10" s="41"/>
      <c r="J10" s="5"/>
    </row>
    <row r="11" spans="1:10" ht="78.75">
      <c r="A11" s="36">
        <v>5</v>
      </c>
      <c r="B11" s="111" t="str">
        <f>'B2'!B11</f>
        <v>Hỗ trợ đào tạo bồi dưỡng cán bộ tuyên giáo, dân vận về chuyên môn, nghiệp vụ và lý luận chính trị (Mỗi năm dự kiến có 20 cán bộ làm công tác tuyên giáo, dân vận được đào tạo x 5 năm)</v>
      </c>
      <c r="C11" s="103">
        <f t="shared" si="1"/>
        <v>5000000</v>
      </c>
      <c r="D11" s="103">
        <f>'B2'!E11/5</f>
        <v>1000000</v>
      </c>
      <c r="E11" s="103">
        <f>D11</f>
        <v>1000000</v>
      </c>
      <c r="F11" s="103">
        <f>D11</f>
        <v>1000000</v>
      </c>
      <c r="G11" s="103">
        <f>D11</f>
        <v>1000000</v>
      </c>
      <c r="H11" s="103">
        <f>D11</f>
        <v>1000000</v>
      </c>
      <c r="I11" s="41"/>
      <c r="J11" s="5"/>
    </row>
    <row r="12" spans="1:10" ht="56.25" customHeight="1">
      <c r="A12" s="36">
        <v>6</v>
      </c>
      <c r="B12" s="111" t="str">
        <f>'B2'!B12</f>
        <v>Tập huấn nghiệp vụ công tác tuyên giáo cho cán bộ làm công tác tuyên giáo từ tỉnh đến cơ sở. Mỗi năm 1 lớp (TG, DV)</v>
      </c>
      <c r="C12" s="103">
        <f t="shared" si="1"/>
        <v>500000</v>
      </c>
      <c r="D12" s="103">
        <f>'B2'!E12/5</f>
        <v>100000</v>
      </c>
      <c r="E12" s="103">
        <f>D12</f>
        <v>100000</v>
      </c>
      <c r="F12" s="103">
        <f>D12</f>
        <v>100000</v>
      </c>
      <c r="G12" s="103">
        <f>D12</f>
        <v>100000</v>
      </c>
      <c r="H12" s="103">
        <f>D12</f>
        <v>100000</v>
      </c>
      <c r="I12" s="41"/>
      <c r="J12" s="5"/>
    </row>
    <row r="13" spans="1:10" s="8" customFormat="1" ht="63">
      <c r="A13" s="99" t="s">
        <v>52</v>
      </c>
      <c r="B13" s="110" t="str">
        <f>'B1'!B12</f>
        <v>Mục tiêu (nhiệm vụ) 2: Quản lý, chỉ đạo, định hướng thông tin báo chí, văn hóa văn nghệ; các loại hình, phương tiện tuyên truyền</v>
      </c>
      <c r="C13" s="101">
        <f>SUM(C14:C21)</f>
        <v>33121000</v>
      </c>
      <c r="D13" s="101">
        <f>SUM(D14:D21)</f>
        <v>14077000</v>
      </c>
      <c r="E13" s="101">
        <f>SUM(E14:E21)</f>
        <v>4761000</v>
      </c>
      <c r="F13" s="101">
        <f>SUM(F14:F21)</f>
        <v>4761000</v>
      </c>
      <c r="G13" s="101">
        <f>SUM(G14:G21)</f>
        <v>4761000</v>
      </c>
      <c r="H13" s="101">
        <f>SUM(H14:H21)</f>
        <v>4761000</v>
      </c>
      <c r="I13" s="42"/>
      <c r="J13" s="6"/>
    </row>
    <row r="14" spans="1:10" ht="47.25">
      <c r="A14" s="36">
        <v>1</v>
      </c>
      <c r="B14" s="111" t="str">
        <f>'B1'!B13</f>
        <v>Tổ chức các hội nghị tuyên truyền chủ trương của Đảng, chính sách pháp luật của Nhà nước... (Mỗi năm 2 hội nghị x 5 năm)</v>
      </c>
      <c r="C14" s="103">
        <f>SUM(D14:H14)</f>
        <v>500000</v>
      </c>
      <c r="D14" s="103">
        <f>'B2'!E14/5</f>
        <v>100000</v>
      </c>
      <c r="E14" s="103">
        <f aca="true" t="shared" si="3" ref="E14:H19">D14</f>
        <v>100000</v>
      </c>
      <c r="F14" s="103">
        <f t="shared" si="3"/>
        <v>100000</v>
      </c>
      <c r="G14" s="103">
        <f t="shared" si="3"/>
        <v>100000</v>
      </c>
      <c r="H14" s="103">
        <f t="shared" si="3"/>
        <v>100000</v>
      </c>
      <c r="I14" s="41"/>
      <c r="J14" s="5"/>
    </row>
    <row r="15" spans="1:10" ht="63">
      <c r="A15" s="36">
        <v>2</v>
      </c>
      <c r="B15" s="111" t="str">
        <f>'B1'!B14</f>
        <v>Mỗi năm biên soạn 05 tài liệu tuyên truyền chủ trương chính sách của Đảng, pháp luật của Nhà nước, tuyên truyền chương trình MTQG, xóa đói giảm nghèo…)</v>
      </c>
      <c r="C15" s="103">
        <f aca="true" t="shared" si="4" ref="C15:C21">SUM(D15:H15)</f>
        <v>3750000</v>
      </c>
      <c r="D15" s="103">
        <f>'B2'!E15/5</f>
        <v>750000</v>
      </c>
      <c r="E15" s="103">
        <f t="shared" si="3"/>
        <v>750000</v>
      </c>
      <c r="F15" s="103">
        <f t="shared" si="3"/>
        <v>750000</v>
      </c>
      <c r="G15" s="103">
        <f t="shared" si="3"/>
        <v>750000</v>
      </c>
      <c r="H15" s="103">
        <f t="shared" si="3"/>
        <v>750000</v>
      </c>
      <c r="I15" s="41"/>
      <c r="J15" s="5"/>
    </row>
    <row r="16" spans="1:10" ht="126">
      <c r="A16" s="36">
        <v>3</v>
      </c>
      <c r="B16" s="111" t="str">
        <f>'B1'!B15</f>
        <v>Đặt mua, cấp phát báo, tạp chí của Đảng cho các tổ chức cơ sở đảng trên địa bàn tỉnh theo quy định  của Tỉnh ủy và Thông báo kết luận số 173-TB/TW ngày 06/4/2020 của Ban Bí thư Trung ương Đảng về tiếp tục thực hiện Chỉ thị số 11-CT/TW của Bộ Chính trị khóa VIII về việc mua và đọc báo, tạp chí của Đảng.</v>
      </c>
      <c r="C16" s="103">
        <f t="shared" si="4"/>
        <v>10000000</v>
      </c>
      <c r="D16" s="103">
        <f>'B2'!E16/5</f>
        <v>2000000</v>
      </c>
      <c r="E16" s="103">
        <f t="shared" si="3"/>
        <v>2000000</v>
      </c>
      <c r="F16" s="103">
        <f t="shared" si="3"/>
        <v>2000000</v>
      </c>
      <c r="G16" s="103">
        <f t="shared" si="3"/>
        <v>2000000</v>
      </c>
      <c r="H16" s="103">
        <f t="shared" si="3"/>
        <v>2000000</v>
      </c>
      <c r="I16" s="41"/>
      <c r="J16" s="5"/>
    </row>
    <row r="17" spans="1:10" ht="63">
      <c r="A17" s="36">
        <v>4</v>
      </c>
      <c r="B17" s="111" t="str">
        <f>'B1'!B16</f>
        <v>Nâng cấp 02 Bản tin thông báo nội bộ phục vụ sinh hoạt chi bộ toàn tỉnh (Từ 40 trang lên 50 trang; Từ khổ 14x20 lên 16x24) từ năm 2021</v>
      </c>
      <c r="C17" s="103">
        <f t="shared" si="4"/>
        <v>4725000</v>
      </c>
      <c r="D17" s="103">
        <f>'B2'!E17/5</f>
        <v>945000</v>
      </c>
      <c r="E17" s="103">
        <f t="shared" si="3"/>
        <v>945000</v>
      </c>
      <c r="F17" s="103">
        <f t="shared" si="3"/>
        <v>945000</v>
      </c>
      <c r="G17" s="103">
        <f t="shared" si="3"/>
        <v>945000</v>
      </c>
      <c r="H17" s="103">
        <f t="shared" si="3"/>
        <v>945000</v>
      </c>
      <c r="I17" s="41"/>
      <c r="J17" s="5"/>
    </row>
    <row r="18" spans="1:10" ht="31.5">
      <c r="A18" s="36">
        <v>5</v>
      </c>
      <c r="B18" s="111" t="str">
        <f>'B1'!B17</f>
        <v>Xây dựng Bản tin thông báo nội bộ phục vụ sinh hoạt chi bộ khối Lực lượng vũ trang tỉnh</v>
      </c>
      <c r="C18" s="103">
        <f t="shared" si="4"/>
        <v>1230000</v>
      </c>
      <c r="D18" s="103">
        <f>'B2'!E18/5</f>
        <v>246000</v>
      </c>
      <c r="E18" s="103">
        <f t="shared" si="3"/>
        <v>246000</v>
      </c>
      <c r="F18" s="103">
        <f t="shared" si="3"/>
        <v>246000</v>
      </c>
      <c r="G18" s="103">
        <f t="shared" si="3"/>
        <v>246000</v>
      </c>
      <c r="H18" s="103">
        <f t="shared" si="3"/>
        <v>246000</v>
      </c>
      <c r="I18" s="41"/>
      <c r="J18" s="5"/>
    </row>
    <row r="19" spans="1:10" ht="126">
      <c r="A19" s="36">
        <v>6</v>
      </c>
      <c r="B19" s="111" t="str">
        <f>'B1'!B18</f>
        <v>Xây dựng chuyên trang, chuyên mục; hằng tuần, hằng tháng  tuyên truyền nội dung, cách làm, hiệu quả của các chủ trương, đường lối của cấp ủy, chính quyền; kịp thời phát hiện, cổ vũ, động viên, nhân rộng những nhân tố mới, tích cực: 1 chuyện trang, chuyên mục x 3 loại hình x 12 tháng x 5 năm x 10.000.000,đ</v>
      </c>
      <c r="C19" s="103">
        <f t="shared" si="4"/>
        <v>3600000</v>
      </c>
      <c r="D19" s="103">
        <f>'B2'!E19/5</f>
        <v>720000</v>
      </c>
      <c r="E19" s="103">
        <f t="shared" si="3"/>
        <v>720000</v>
      </c>
      <c r="F19" s="103">
        <f t="shared" si="3"/>
        <v>720000</v>
      </c>
      <c r="G19" s="103">
        <f t="shared" si="3"/>
        <v>720000</v>
      </c>
      <c r="H19" s="103">
        <f t="shared" si="3"/>
        <v>720000</v>
      </c>
      <c r="I19" s="41"/>
      <c r="J19" s="5"/>
    </row>
    <row r="20" spans="1:10" ht="31.5">
      <c r="A20" s="36">
        <v>7</v>
      </c>
      <c r="B20" s="111" t="str">
        <f>'B1'!B19</f>
        <v>Xuất bản Tạp chí Văn nghệ Lào Cai dành cho đồng bào các dân tộc thiểu số</v>
      </c>
      <c r="C20" s="103">
        <f t="shared" si="4"/>
        <v>2250000</v>
      </c>
      <c r="D20" s="103">
        <f>'B2'!E20</f>
        <v>2250000</v>
      </c>
      <c r="E20" s="103"/>
      <c r="F20" s="103"/>
      <c r="G20" s="103"/>
      <c r="H20" s="103"/>
      <c r="I20" s="41"/>
      <c r="J20" s="5"/>
    </row>
    <row r="21" spans="1:10" ht="31.5">
      <c r="A21" s="36">
        <v>8</v>
      </c>
      <c r="B21" s="111" t="str">
        <f>'B1'!B20</f>
        <v>Đề án phát triển văn học nghệ thuật giai đoạn 2020 - 2025</v>
      </c>
      <c r="C21" s="103">
        <f t="shared" si="4"/>
        <v>7066000</v>
      </c>
      <c r="D21" s="103">
        <f>'B2'!E21</f>
        <v>7066000</v>
      </c>
      <c r="E21" s="103"/>
      <c r="F21" s="103"/>
      <c r="G21" s="103"/>
      <c r="H21" s="103"/>
      <c r="I21" s="41"/>
      <c r="J21" s="5"/>
    </row>
    <row r="22" spans="1:10" s="8" customFormat="1" ht="78.75">
      <c r="A22" s="99" t="s">
        <v>60</v>
      </c>
      <c r="B22" s="110" t="str">
        <f>'B1'!B21</f>
        <v>Mục tiêu (nhiệm vụ) 3: Dự báo, nắm bắt diễn biến và định hướng tư tưởng, dư luận xã hội; tăng cường công tác thông tin gắn với thực hiện quy chế dân chủ ở cơ sở</v>
      </c>
      <c r="C22" s="101">
        <f aca="true" t="shared" si="5" ref="C22:H22">SUM(C23:C28)</f>
        <v>20750000</v>
      </c>
      <c r="D22" s="101">
        <f t="shared" si="5"/>
        <v>7450000</v>
      </c>
      <c r="E22" s="101">
        <f t="shared" si="5"/>
        <v>2950000</v>
      </c>
      <c r="F22" s="101">
        <f t="shared" si="5"/>
        <v>4450000</v>
      </c>
      <c r="G22" s="101">
        <f t="shared" si="5"/>
        <v>2950000</v>
      </c>
      <c r="H22" s="101">
        <f t="shared" si="5"/>
        <v>2950000</v>
      </c>
      <c r="I22" s="42"/>
      <c r="J22" s="6"/>
    </row>
    <row r="23" spans="1:10" ht="31.5">
      <c r="A23" s="36">
        <v>1</v>
      </c>
      <c r="B23" s="111" t="str">
        <f>'B2'!B23</f>
        <v>Một năm tổ chức ít nhất 3 cuộc điều tra dư luận xã hội </v>
      </c>
      <c r="C23" s="103">
        <f aca="true" t="shared" si="6" ref="C23:C28">SUM(D23:H23)</f>
        <v>3000000</v>
      </c>
      <c r="D23" s="103">
        <f>'B2'!E23/5</f>
        <v>600000</v>
      </c>
      <c r="E23" s="103">
        <f aca="true" t="shared" si="7" ref="E23:H25">D23</f>
        <v>600000</v>
      </c>
      <c r="F23" s="103">
        <f t="shared" si="7"/>
        <v>600000</v>
      </c>
      <c r="G23" s="103">
        <f t="shared" si="7"/>
        <v>600000</v>
      </c>
      <c r="H23" s="103">
        <f t="shared" si="7"/>
        <v>600000</v>
      </c>
      <c r="I23" s="41"/>
      <c r="J23" s="5"/>
    </row>
    <row r="24" spans="1:10" ht="94.5">
      <c r="A24" s="36">
        <v>2</v>
      </c>
      <c r="B24" s="111" t="str">
        <f>'B2'!B24</f>
        <v>Xây dựng đề án “Ứng dụng phần mềm tổ chức các cuộc thi tìm hiểu, triển khai và chấm bài thu hoạch về Chỉ thị, nghị quyết của Trung ương, tỉnh và tuyên truyền giáo dục lịch sử truyền thống quê hương, đất nước trên không gian mạng”.</v>
      </c>
      <c r="C24" s="103">
        <f t="shared" si="6"/>
        <v>500000</v>
      </c>
      <c r="D24" s="103">
        <f>'B2'!E24/5</f>
        <v>100000</v>
      </c>
      <c r="E24" s="103">
        <f t="shared" si="7"/>
        <v>100000</v>
      </c>
      <c r="F24" s="103">
        <f t="shared" si="7"/>
        <v>100000</v>
      </c>
      <c r="G24" s="103">
        <f t="shared" si="7"/>
        <v>100000</v>
      </c>
      <c r="H24" s="103">
        <f t="shared" si="7"/>
        <v>100000</v>
      </c>
      <c r="I24" s="41"/>
      <c r="J24" s="5"/>
    </row>
    <row r="25" spans="1:10" ht="47.25">
      <c r="A25" s="36">
        <v>3</v>
      </c>
      <c r="B25" s="111" t="str">
        <f>'B2'!B25</f>
        <v>Định kỳ 1 năm tổ chức tập huấn cho đội ngũ cộng tác viên DLXH từ tỉnh đến cơ sở (14 đảng bộ+BTGTU=15 hội nghị x 5 năm)</v>
      </c>
      <c r="C25" s="103">
        <f t="shared" si="6"/>
        <v>3750000</v>
      </c>
      <c r="D25" s="103">
        <f>'B2'!E25/5</f>
        <v>750000</v>
      </c>
      <c r="E25" s="103">
        <f t="shared" si="7"/>
        <v>750000</v>
      </c>
      <c r="F25" s="103">
        <f t="shared" si="7"/>
        <v>750000</v>
      </c>
      <c r="G25" s="103">
        <f t="shared" si="7"/>
        <v>750000</v>
      </c>
      <c r="H25" s="103">
        <f t="shared" si="7"/>
        <v>750000</v>
      </c>
      <c r="I25" s="41"/>
      <c r="J25" s="5"/>
    </row>
    <row r="26" spans="1:10" ht="47.25">
      <c r="A26" s="36">
        <v>4</v>
      </c>
      <c r="B26" s="111" t="str">
        <f>'B2'!B26</f>
        <v>Xây dựng đề án “Ứng dụng công nghệ thông tin trong thu thập, xử lý và điều tra dư luận xã hội trên không gian mạng”</v>
      </c>
      <c r="C26" s="103">
        <f t="shared" si="6"/>
        <v>3000000</v>
      </c>
      <c r="D26" s="103">
        <f>'B2'!E26</f>
        <v>3000000</v>
      </c>
      <c r="E26" s="103"/>
      <c r="F26" s="103"/>
      <c r="G26" s="103"/>
      <c r="H26" s="103"/>
      <c r="I26" s="41"/>
      <c r="J26" s="5"/>
    </row>
    <row r="27" spans="1:10" ht="63">
      <c r="A27" s="36">
        <v>5</v>
      </c>
      <c r="B27" s="111" t="str">
        <f>'B2'!B27</f>
        <v>Định kỳ 1 năm tổ chức tập huấn cho đội ngũ báo cáo viên, tuyên truyền viên từ tỉnh đến cơ sở (14 đảng bộ+BTGTU=15 hội nghị x 5 năm)</v>
      </c>
      <c r="C27" s="103">
        <f t="shared" si="6"/>
        <v>7500000</v>
      </c>
      <c r="D27" s="103">
        <f>'B2'!E27/5</f>
        <v>1500000</v>
      </c>
      <c r="E27" s="103">
        <f>D27</f>
        <v>1500000</v>
      </c>
      <c r="F27" s="103">
        <f>D27</f>
        <v>1500000</v>
      </c>
      <c r="G27" s="103">
        <f>D27</f>
        <v>1500000</v>
      </c>
      <c r="H27" s="103">
        <f>D27</f>
        <v>1500000</v>
      </c>
      <c r="I27" s="41"/>
      <c r="J27" s="5"/>
    </row>
    <row r="28" spans="1:10" ht="47.25">
      <c r="A28" s="36">
        <v>6</v>
      </c>
      <c r="B28" s="111" t="str">
        <f>'B2'!B28</f>
        <v>Hai năm 1 lần tổ chức Hội thi Báo cáo viên giỏi các cấp (14 đảng bộ+BTGTU=15 cuộc x 2 năm)</v>
      </c>
      <c r="C28" s="103">
        <f t="shared" si="6"/>
        <v>3000000</v>
      </c>
      <c r="D28" s="103">
        <f>'B2'!E28/2</f>
        <v>1500000</v>
      </c>
      <c r="E28" s="103"/>
      <c r="F28" s="103">
        <f>D28</f>
        <v>1500000</v>
      </c>
      <c r="G28" s="103"/>
      <c r="H28" s="103"/>
      <c r="I28" s="41"/>
      <c r="J28" s="5"/>
    </row>
    <row r="29" spans="1:10" s="8" customFormat="1" ht="31.5">
      <c r="A29" s="99" t="s">
        <v>64</v>
      </c>
      <c r="B29" s="110" t="str">
        <f>'B1'!B28</f>
        <v>Mục tiêu (nhiệm vụ) 4: Nâng cao chất lượng công tác Khoa giáo</v>
      </c>
      <c r="C29" s="101">
        <f aca="true" t="shared" si="8" ref="C29:H29">SUM(C30:C31)</f>
        <v>1500000</v>
      </c>
      <c r="D29" s="101">
        <f t="shared" si="8"/>
        <v>700000</v>
      </c>
      <c r="E29" s="101">
        <f t="shared" si="8"/>
        <v>200000</v>
      </c>
      <c r="F29" s="101">
        <f t="shared" si="8"/>
        <v>200000</v>
      </c>
      <c r="G29" s="101">
        <f t="shared" si="8"/>
        <v>200000</v>
      </c>
      <c r="H29" s="101">
        <f t="shared" si="8"/>
        <v>200000</v>
      </c>
      <c r="I29" s="42"/>
      <c r="J29" s="6"/>
    </row>
    <row r="30" spans="1:10" ht="54.75" customHeight="1">
      <c r="A30" s="36">
        <v>1</v>
      </c>
      <c r="B30" s="111" t="str">
        <f>'B1'!B29</f>
        <v>Tổ chức các hội nghị sơ kết, tổng kết các chỉ thị, nghị quyết của Đảng trong lĩnh vực Khoa giáo (Mỗi năm 4 hội nghị x 5 năm)</v>
      </c>
      <c r="C30" s="103">
        <f>SUM(D30:H30)</f>
        <v>1000000</v>
      </c>
      <c r="D30" s="103">
        <f>'B2'!E30/5</f>
        <v>200000</v>
      </c>
      <c r="E30" s="103">
        <f>D30</f>
        <v>200000</v>
      </c>
      <c r="F30" s="103">
        <f>E30</f>
        <v>200000</v>
      </c>
      <c r="G30" s="103">
        <f>F30</f>
        <v>200000</v>
      </c>
      <c r="H30" s="103">
        <f>G30</f>
        <v>200000</v>
      </c>
      <c r="I30" s="41"/>
      <c r="J30" s="5"/>
    </row>
    <row r="31" spans="1:10" ht="36.75" customHeight="1">
      <c r="A31" s="36">
        <v>2</v>
      </c>
      <c r="B31" s="111" t="str">
        <f>'B1'!B30</f>
        <v>Mỗi năm tổ chức ít nhất 01 cuộc hội thảo về lĩnh vực khoa giáo. </v>
      </c>
      <c r="C31" s="103">
        <f>SUM(D31:H31)</f>
        <v>500000</v>
      </c>
      <c r="D31" s="103">
        <f>'B2'!E31</f>
        <v>500000</v>
      </c>
      <c r="E31" s="103"/>
      <c r="F31" s="103"/>
      <c r="G31" s="103"/>
      <c r="H31" s="103"/>
      <c r="I31" s="41"/>
      <c r="J31" s="5"/>
    </row>
    <row r="32" spans="1:10" s="8" customFormat="1" ht="87.75" customHeight="1">
      <c r="A32" s="99" t="s">
        <v>68</v>
      </c>
      <c r="B32" s="110" t="str">
        <f>'B1'!B31</f>
        <v>Mục tiêu (nhiệm vụ) 5: Chủ động phát hiện, ngăn ngừa, đấu tranh có hiệu quả với âm mưu, hoạt động “diễn biến hòa bình” trên lĩnh vực tư tưởng, văn hóa, bảo vệ nền tảng tư tưởng của Đảng</v>
      </c>
      <c r="C32" s="101">
        <f aca="true" t="shared" si="9" ref="C32:H32">SUM(C33:C33)</f>
        <v>72960000</v>
      </c>
      <c r="D32" s="101">
        <f t="shared" si="9"/>
        <v>14592000</v>
      </c>
      <c r="E32" s="101">
        <f t="shared" si="9"/>
        <v>14592000</v>
      </c>
      <c r="F32" s="101">
        <f t="shared" si="9"/>
        <v>14592000</v>
      </c>
      <c r="G32" s="101">
        <f t="shared" si="9"/>
        <v>14592000</v>
      </c>
      <c r="H32" s="101">
        <f t="shared" si="9"/>
        <v>14592000</v>
      </c>
      <c r="I32" s="42"/>
      <c r="J32" s="6"/>
    </row>
    <row r="33" spans="1:10" ht="94.5">
      <c r="A33" s="36">
        <v>1</v>
      </c>
      <c r="B33" s="111" t="str">
        <f>'B1'!B32</f>
        <v>Thực hiện đề án “Xây dựng, vận hành hệ thống trang (fanpage) tuyên truyền của cấp ủy cấp tỉnh, huyện, xã trên mạng xã hội theo định hướng của Ban Chỉ đạo 35 tỉnh Lào Cai” (Áp dụng cho 152 xã phường, thị trấn trong toàn tỉnh x 5 năm)</v>
      </c>
      <c r="C33" s="103">
        <f>SUM(D33:H33)</f>
        <v>72960000</v>
      </c>
      <c r="D33" s="103">
        <f>'B2'!E33/5</f>
        <v>14592000</v>
      </c>
      <c r="E33" s="103">
        <f>D33</f>
        <v>14592000</v>
      </c>
      <c r="F33" s="103">
        <f>E33</f>
        <v>14592000</v>
      </c>
      <c r="G33" s="103">
        <f>F33</f>
        <v>14592000</v>
      </c>
      <c r="H33" s="103">
        <f>G33</f>
        <v>14592000</v>
      </c>
      <c r="I33" s="41"/>
      <c r="J33" s="5"/>
    </row>
    <row r="34" spans="1:10" s="8" customFormat="1" ht="47.25">
      <c r="A34" s="99" t="s">
        <v>71</v>
      </c>
      <c r="B34" s="110" t="str">
        <f>'B1'!B33</f>
        <v>Mục tiêu (nhiệm vụ) 6: Nâng cao chất lượng, hiệu quả công tác dân tộc, tôn giáo</v>
      </c>
      <c r="C34" s="101">
        <f aca="true" t="shared" si="10" ref="C34:H34">SUM(C35:C42)</f>
        <v>30750000</v>
      </c>
      <c r="D34" s="101">
        <f t="shared" si="10"/>
        <v>6150000</v>
      </c>
      <c r="E34" s="101">
        <f t="shared" si="10"/>
        <v>6150000</v>
      </c>
      <c r="F34" s="101">
        <f t="shared" si="10"/>
        <v>6150000</v>
      </c>
      <c r="G34" s="101">
        <f t="shared" si="10"/>
        <v>6150000</v>
      </c>
      <c r="H34" s="101">
        <f t="shared" si="10"/>
        <v>6150000</v>
      </c>
      <c r="I34" s="42"/>
      <c r="J34" s="6"/>
    </row>
    <row r="35" spans="1:10" ht="63">
      <c r="A35" s="36">
        <v>1</v>
      </c>
      <c r="B35" s="111" t="str">
        <f>'B2'!B35</f>
        <v>Tổ chức các cuộc tiếp xúc, đối thoại trực tiếp với nhân dân của người đứng dầu cấp ủy, chính quyền các cấp… (120 cuộc/năm/10 Địa phương, đơn vị)</v>
      </c>
      <c r="C35" s="103">
        <f aca="true" t="shared" si="11" ref="C35:C42">SUM(D35:H35)</f>
        <v>6000000</v>
      </c>
      <c r="D35" s="103">
        <f>'B2'!E35/5</f>
        <v>1200000</v>
      </c>
      <c r="E35" s="103">
        <f>D35</f>
        <v>1200000</v>
      </c>
      <c r="F35" s="103">
        <f>D35</f>
        <v>1200000</v>
      </c>
      <c r="G35" s="103">
        <f>D35</f>
        <v>1200000</v>
      </c>
      <c r="H35" s="103">
        <f>D35</f>
        <v>1200000</v>
      </c>
      <c r="I35" s="41"/>
      <c r="J35" s="5"/>
    </row>
    <row r="36" spans="1:10" s="8" customFormat="1" ht="31.5">
      <c r="A36" s="36">
        <v>2</v>
      </c>
      <c r="B36" s="111" t="str">
        <f>'B2'!B36</f>
        <v>Mỗi năm xây dựng 45 mô hình điển hình "Dân vận khéo" trong tỉnh</v>
      </c>
      <c r="C36" s="103">
        <f t="shared" si="11"/>
        <v>6750000</v>
      </c>
      <c r="D36" s="103">
        <f>'B2'!E36/5</f>
        <v>1350000</v>
      </c>
      <c r="E36" s="103">
        <f>D36</f>
        <v>1350000</v>
      </c>
      <c r="F36" s="103">
        <f>D36</f>
        <v>1350000</v>
      </c>
      <c r="G36" s="103">
        <f>D36</f>
        <v>1350000</v>
      </c>
      <c r="H36" s="103">
        <f>D36</f>
        <v>1350000</v>
      </c>
      <c r="I36" s="42"/>
      <c r="J36" s="6"/>
    </row>
    <row r="37" spans="1:10" ht="47.25">
      <c r="A37" s="36">
        <v>3</v>
      </c>
      <c r="B37" s="111" t="str">
        <f>'B2'!B37</f>
        <v>Hàng năm tổ chức hội nghị đánh giá hiệu quả của việc thực hiện mô hình điển hình "Dân vận khéo" trong tỉnh</v>
      </c>
      <c r="C37" s="103">
        <f t="shared" si="11"/>
        <v>250000</v>
      </c>
      <c r="D37" s="103">
        <f>'B2'!E37/5</f>
        <v>50000</v>
      </c>
      <c r="E37" s="103">
        <f aca="true" t="shared" si="12" ref="E37:H42">D37</f>
        <v>50000</v>
      </c>
      <c r="F37" s="103">
        <f t="shared" si="12"/>
        <v>50000</v>
      </c>
      <c r="G37" s="103">
        <f t="shared" si="12"/>
        <v>50000</v>
      </c>
      <c r="H37" s="103">
        <f t="shared" si="12"/>
        <v>50000</v>
      </c>
      <c r="I37" s="41"/>
      <c r="J37" s="5"/>
    </row>
    <row r="38" spans="1:10" ht="47.25">
      <c r="A38" s="36">
        <v>4</v>
      </c>
      <c r="B38" s="111" t="str">
        <f>'B2'!B38</f>
        <v>Mỗi năm tổ chức 12 lớp tập huấn cho lực lượng người có uy tín trong cộng đồng, chức sắc, chức việc, trưởng dòng họ</v>
      </c>
      <c r="C38" s="103">
        <f t="shared" si="11"/>
        <v>4200000</v>
      </c>
      <c r="D38" s="103">
        <f>'B2'!E38/5</f>
        <v>840000</v>
      </c>
      <c r="E38" s="103">
        <f t="shared" si="12"/>
        <v>840000</v>
      </c>
      <c r="F38" s="103">
        <f t="shared" si="12"/>
        <v>840000</v>
      </c>
      <c r="G38" s="103">
        <f t="shared" si="12"/>
        <v>840000</v>
      </c>
      <c r="H38" s="103">
        <f t="shared" si="12"/>
        <v>840000</v>
      </c>
      <c r="I38" s="41"/>
      <c r="J38" s="5"/>
    </row>
    <row r="39" spans="1:10" ht="94.5">
      <c r="A39" s="36">
        <v>5</v>
      </c>
      <c r="B39" s="111" t="str">
        <f>'B2'!B39</f>
        <v>Mỗi năm tổ chức 2 hội nghị gặp mặt theo nhóm dân tộc bao gồm người có uy tín trong đồng bào dân tộc thiểu số, chức sắc, chức việc các tôn giáo nhằm biểu dương và trao đổi thông tin về chủ trương, chính sách của Đảng, pháp luật của nhà nước.</v>
      </c>
      <c r="C39" s="103">
        <f t="shared" si="11"/>
        <v>850000</v>
      </c>
      <c r="D39" s="103">
        <f>'B2'!E39/5</f>
        <v>170000</v>
      </c>
      <c r="E39" s="103">
        <f t="shared" si="12"/>
        <v>170000</v>
      </c>
      <c r="F39" s="103">
        <f t="shared" si="12"/>
        <v>170000</v>
      </c>
      <c r="G39" s="103">
        <f t="shared" si="12"/>
        <v>170000</v>
      </c>
      <c r="H39" s="103">
        <f t="shared" si="12"/>
        <v>170000</v>
      </c>
      <c r="I39" s="41"/>
      <c r="J39" s="5"/>
    </row>
    <row r="40" spans="1:10" ht="63">
      <c r="A40" s="36">
        <v>6</v>
      </c>
      <c r="B40" s="111" t="str">
        <f>'B2'!B40</f>
        <v>Thực hiện đề án “Tăng cường và đổi mới công tác dân vận của các cơ quan Nhà nước, MTTQ và các tổ chức chính trị - xã hội trên địa bàn tỉnh”, giai đoạn 2021-2025</v>
      </c>
      <c r="C40" s="103">
        <f t="shared" si="11"/>
        <v>4500000</v>
      </c>
      <c r="D40" s="103">
        <f>'B2'!E40/5</f>
        <v>900000</v>
      </c>
      <c r="E40" s="103">
        <f t="shared" si="12"/>
        <v>900000</v>
      </c>
      <c r="F40" s="103">
        <f t="shared" si="12"/>
        <v>900000</v>
      </c>
      <c r="G40" s="103">
        <f t="shared" si="12"/>
        <v>900000</v>
      </c>
      <c r="H40" s="103">
        <f t="shared" si="12"/>
        <v>900000</v>
      </c>
      <c r="I40" s="41"/>
      <c r="J40" s="5"/>
    </row>
    <row r="41" spans="1:10" ht="47.25">
      <c r="A41" s="36">
        <v>7</v>
      </c>
      <c r="B41" s="111" t="str">
        <f>'B2'!B41</f>
        <v>Thực hiện Đề án "Nâng cao hiệu quả công tác dân tộc, tôn giáo trên địa bàn tỉnh, giai đoạn 2021-2025</v>
      </c>
      <c r="C41" s="103">
        <f t="shared" si="11"/>
        <v>5500000</v>
      </c>
      <c r="D41" s="103">
        <f>'B2'!E41/5</f>
        <v>1100000</v>
      </c>
      <c r="E41" s="103">
        <f t="shared" si="12"/>
        <v>1100000</v>
      </c>
      <c r="F41" s="103">
        <f t="shared" si="12"/>
        <v>1100000</v>
      </c>
      <c r="G41" s="103">
        <f t="shared" si="12"/>
        <v>1100000</v>
      </c>
      <c r="H41" s="103">
        <f t="shared" si="12"/>
        <v>1100000</v>
      </c>
      <c r="I41" s="41"/>
      <c r="J41" s="5"/>
    </row>
    <row r="42" spans="1:10" ht="31.5">
      <c r="A42" s="36">
        <v>8</v>
      </c>
      <c r="B42" s="111" t="str">
        <f>'B2'!B42</f>
        <v>Mỗi năm tổ chức 27 lớp tập huấn cho giáo viên và nhân viên y tế thôn bản</v>
      </c>
      <c r="C42" s="103">
        <f t="shared" si="11"/>
        <v>2700000</v>
      </c>
      <c r="D42" s="103">
        <f>'B2'!E42/5</f>
        <v>540000</v>
      </c>
      <c r="E42" s="103">
        <f t="shared" si="12"/>
        <v>540000</v>
      </c>
      <c r="F42" s="103">
        <f t="shared" si="12"/>
        <v>540000</v>
      </c>
      <c r="G42" s="103">
        <f t="shared" si="12"/>
        <v>540000</v>
      </c>
      <c r="H42" s="103">
        <f t="shared" si="12"/>
        <v>540000</v>
      </c>
      <c r="I42" s="41"/>
      <c r="J42" s="5"/>
    </row>
    <row r="43" spans="1:10" s="8" customFormat="1" ht="47.25">
      <c r="A43" s="99" t="s">
        <v>72</v>
      </c>
      <c r="B43" s="110" t="str">
        <f>'B1'!B42</f>
        <v>Mục tiêu (nhiệm vụ) 7: Về cơ sở vật chất đầu tư cho hoạt động tuyên giáo, dân vận</v>
      </c>
      <c r="C43" s="101">
        <f aca="true" t="shared" si="13" ref="C43:H43">SUM(C44:C47)</f>
        <v>20500000</v>
      </c>
      <c r="D43" s="101">
        <f t="shared" si="13"/>
        <v>20100000</v>
      </c>
      <c r="E43" s="101">
        <f t="shared" si="13"/>
        <v>100000</v>
      </c>
      <c r="F43" s="101">
        <f t="shared" si="13"/>
        <v>100000</v>
      </c>
      <c r="G43" s="101">
        <f t="shared" si="13"/>
        <v>100000</v>
      </c>
      <c r="H43" s="101">
        <f t="shared" si="13"/>
        <v>100000</v>
      </c>
      <c r="I43" s="42"/>
      <c r="J43" s="6"/>
    </row>
    <row r="44" spans="1:10" ht="47.25">
      <c r="A44" s="36">
        <v>1</v>
      </c>
      <c r="B44" s="111" t="str">
        <f>'B1'!B43</f>
        <v>Đầu tư phòng họp trực tuyến tại Ban Tuyên giáo Tỉnh ủy kết nối đến các đảng ủy trực thuộc Tỉnh ủy</v>
      </c>
      <c r="C44" s="103">
        <f>SUM(D44:H44)</f>
        <v>1500000</v>
      </c>
      <c r="D44" s="103">
        <f>'B2'!E44</f>
        <v>1500000</v>
      </c>
      <c r="E44" s="103"/>
      <c r="F44" s="103"/>
      <c r="G44" s="103"/>
      <c r="H44" s="103"/>
      <c r="I44" s="41"/>
      <c r="J44" s="5"/>
    </row>
    <row r="45" spans="1:10" ht="63">
      <c r="A45" s="36">
        <v>2</v>
      </c>
      <c r="B45" s="111" t="str">
        <f>'B1'!B44</f>
        <v>Đầu tư  đồng bộ cơ sở vật chất, trang thiết bị kỹ thuật phục vụ công tác giảng dạy, bồi dưỡng tại trung tâm chính trị các huyện, thị xã, thành phố.</v>
      </c>
      <c r="C45" s="103">
        <f>SUM(D45:H45)</f>
        <v>18000000</v>
      </c>
      <c r="D45" s="103">
        <f>'B2'!E45</f>
        <v>18000000</v>
      </c>
      <c r="E45" s="103"/>
      <c r="F45" s="103"/>
      <c r="G45" s="103"/>
      <c r="H45" s="103"/>
      <c r="I45" s="41"/>
      <c r="J45" s="5"/>
    </row>
    <row r="46" spans="1:10" ht="63">
      <c r="A46" s="36">
        <v>3</v>
      </c>
      <c r="B46" s="111" t="str">
        <f>'B1'!B45</f>
        <v>Đầu tư máy tính, máy in, máy chiếu cho cơ quan chủ trì đề án (máy trính xách tay, máy in, máy chiếu, máy chụp ảnh, máy quay phim…)</v>
      </c>
      <c r="C46" s="103">
        <f>SUM(D46:H46)</f>
        <v>500000</v>
      </c>
      <c r="D46" s="103">
        <f>'B2'!E46</f>
        <v>500000</v>
      </c>
      <c r="E46" s="103"/>
      <c r="F46" s="103"/>
      <c r="G46" s="103"/>
      <c r="H46" s="103"/>
      <c r="I46" s="41"/>
      <c r="J46" s="5"/>
    </row>
    <row r="47" spans="1:9" ht="47.25">
      <c r="A47" s="36">
        <v>4</v>
      </c>
      <c r="B47" s="111" t="str">
        <f>'B1'!B46</f>
        <v>Kinh phí hoạt động của 2 cơ quan chủ trì, đồng chủ trì  đề án (Xăng xe, Văn phòng phẩm, công tác phí…)</v>
      </c>
      <c r="C47" s="103">
        <f>SUM(D47:H47)</f>
        <v>500000</v>
      </c>
      <c r="D47" s="103">
        <f>'B2'!E47/5</f>
        <v>100000</v>
      </c>
      <c r="E47" s="103">
        <f>D47</f>
        <v>100000</v>
      </c>
      <c r="F47" s="103">
        <f>E47</f>
        <v>100000</v>
      </c>
      <c r="G47" s="103">
        <f>F47</f>
        <v>100000</v>
      </c>
      <c r="H47" s="103">
        <f>G47</f>
        <v>100000</v>
      </c>
      <c r="I47" s="41"/>
    </row>
    <row r="48" spans="1:10" ht="23.25" customHeight="1">
      <c r="A48" s="36"/>
      <c r="B48" s="39" t="s">
        <v>109</v>
      </c>
      <c r="C48" s="40">
        <f>C6+C13+C22+C29+C32+C34+C43</f>
        <v>190056000</v>
      </c>
      <c r="D48" s="40">
        <f>D6+D13+D22+D29+D32+D34+D43</f>
        <v>64844000</v>
      </c>
      <c r="E48" s="40">
        <f>E6+E13+E22+E29+E32+E34+E43</f>
        <v>31328000</v>
      </c>
      <c r="F48" s="40">
        <f>F6+F13+F22+F29+F32+F34+F43</f>
        <v>32028000</v>
      </c>
      <c r="G48" s="40">
        <f>G6+G13+G22+G29+G32+G34+G43</f>
        <v>31328000</v>
      </c>
      <c r="H48" s="40">
        <f>H6+H13+H22+H29+H32+H34+H43</f>
        <v>30528000</v>
      </c>
      <c r="I48" s="41"/>
      <c r="J48" s="5"/>
    </row>
  </sheetData>
  <sheetProtection/>
  <mergeCells count="1">
    <mergeCell ref="A2:I2"/>
  </mergeCells>
  <printOptions horizontalCentered="1"/>
  <pageMargins left="0.5118110236220472" right="0.2362204724409449" top="0.6299212598425197" bottom="0.4724409448818898" header="0" footer="0"/>
  <pageSetup horizontalDpi="600" verticalDpi="600" orientation="landscape" paperSize="9" scale="95" r:id="rId1"/>
  <headerFooter>
    <oddFooter>&amp;CTrang &amp;P</oddFooter>
  </headerFooter>
</worksheet>
</file>

<file path=xl/worksheets/sheet4.xml><?xml version="1.0" encoding="utf-8"?>
<worksheet xmlns="http://schemas.openxmlformats.org/spreadsheetml/2006/main" xmlns:r="http://schemas.openxmlformats.org/officeDocument/2006/relationships">
  <dimension ref="A1:O48"/>
  <sheetViews>
    <sheetView zoomScale="70" zoomScaleNormal="70" zoomScalePageLayoutView="0" workbookViewId="0" topLeftCell="A32">
      <selection activeCell="E24" sqref="E24"/>
    </sheetView>
  </sheetViews>
  <sheetFormatPr defaultColWidth="8.7109375" defaultRowHeight="15"/>
  <cols>
    <col min="1" max="1" width="7.57421875" style="19" customWidth="1"/>
    <col min="2" max="2" width="26.421875" style="1" customWidth="1"/>
    <col min="3" max="3" width="13.28125" style="1" customWidth="1"/>
    <col min="4" max="4" width="13.00390625" style="1" customWidth="1"/>
    <col min="5" max="5" width="8.7109375" style="1" customWidth="1"/>
    <col min="6" max="6" width="12.28125" style="1" customWidth="1"/>
    <col min="7" max="7" width="9.7109375" style="1" customWidth="1"/>
    <col min="8" max="9" width="8.7109375" style="1" customWidth="1"/>
    <col min="10" max="10" width="7.57421875" style="1" customWidth="1"/>
    <col min="11" max="11" width="8.7109375" style="1" customWidth="1"/>
    <col min="12" max="12" width="7.140625" style="1" customWidth="1"/>
    <col min="13" max="13" width="7.7109375" style="1" customWidth="1"/>
    <col min="14" max="14" width="7.00390625" style="1" customWidth="1"/>
    <col min="15" max="15" width="6.8515625" style="1" hidden="1" customWidth="1"/>
    <col min="16" max="16384" width="8.7109375" style="1" customWidth="1"/>
  </cols>
  <sheetData>
    <row r="1" spans="2:15" ht="18.75">
      <c r="B1" s="33"/>
      <c r="C1" s="33"/>
      <c r="D1" s="33"/>
      <c r="E1" s="33"/>
      <c r="F1" s="33"/>
      <c r="G1" s="33"/>
      <c r="H1" s="33"/>
      <c r="I1" s="33"/>
      <c r="J1" s="33"/>
      <c r="K1" s="33"/>
      <c r="L1" s="33" t="s">
        <v>114</v>
      </c>
      <c r="M1" s="33"/>
      <c r="N1" s="33"/>
      <c r="O1" s="33"/>
    </row>
    <row r="2" spans="1:15" ht="18.75">
      <c r="A2" s="60" t="s">
        <v>112</v>
      </c>
      <c r="B2" s="61"/>
      <c r="C2" s="61"/>
      <c r="D2" s="61"/>
      <c r="E2" s="61"/>
      <c r="F2" s="61"/>
      <c r="G2" s="61"/>
      <c r="H2" s="61"/>
      <c r="I2" s="61"/>
      <c r="J2" s="61"/>
      <c r="K2" s="61"/>
      <c r="L2" s="61"/>
      <c r="M2" s="61"/>
      <c r="N2" s="61"/>
      <c r="O2" s="61"/>
    </row>
    <row r="3" spans="1:15" ht="9.75" customHeight="1">
      <c r="A3" s="21"/>
      <c r="B3" s="22"/>
      <c r="C3" s="22"/>
      <c r="D3" s="20"/>
      <c r="E3" s="20"/>
      <c r="F3" s="20"/>
      <c r="G3" s="20"/>
      <c r="H3" s="20"/>
      <c r="I3" s="20"/>
      <c r="J3" s="20"/>
      <c r="K3" s="20"/>
      <c r="L3" s="20"/>
      <c r="M3" s="22"/>
      <c r="N3" s="22"/>
      <c r="O3" s="22"/>
    </row>
    <row r="4" spans="1:15" ht="56.25" customHeight="1">
      <c r="A4" s="96" t="s">
        <v>12</v>
      </c>
      <c r="B4" s="96" t="s">
        <v>29</v>
      </c>
      <c r="C4" s="96" t="s">
        <v>111</v>
      </c>
      <c r="D4" s="97" t="s">
        <v>37</v>
      </c>
      <c r="E4" s="97"/>
      <c r="F4" s="97"/>
      <c r="G4" s="97"/>
      <c r="H4" s="97"/>
      <c r="I4" s="97"/>
      <c r="J4" s="97"/>
      <c r="K4" s="98" t="s">
        <v>40</v>
      </c>
      <c r="L4" s="98"/>
      <c r="M4" s="96" t="s">
        <v>41</v>
      </c>
      <c r="N4" s="96" t="s">
        <v>42</v>
      </c>
      <c r="O4" s="62" t="s">
        <v>19</v>
      </c>
    </row>
    <row r="5" spans="1:15" ht="57.75" customHeight="1">
      <c r="A5" s="96"/>
      <c r="B5" s="96"/>
      <c r="C5" s="96"/>
      <c r="D5" s="49" t="s">
        <v>30</v>
      </c>
      <c r="E5" s="49" t="s">
        <v>31</v>
      </c>
      <c r="F5" s="49" t="s">
        <v>32</v>
      </c>
      <c r="G5" s="50" t="s">
        <v>33</v>
      </c>
      <c r="H5" s="49" t="s">
        <v>34</v>
      </c>
      <c r="I5" s="49" t="s">
        <v>35</v>
      </c>
      <c r="J5" s="49" t="s">
        <v>36</v>
      </c>
      <c r="K5" s="51" t="s">
        <v>38</v>
      </c>
      <c r="L5" s="51" t="s">
        <v>39</v>
      </c>
      <c r="M5" s="96"/>
      <c r="N5" s="96"/>
      <c r="O5" s="63"/>
    </row>
    <row r="6" spans="1:15" s="8" customFormat="1" ht="114">
      <c r="A6" s="99" t="s">
        <v>10</v>
      </c>
      <c r="B6" s="100" t="str">
        <f>'B1'!B5</f>
        <v>Mục tiêu (nhiệm vụ) 1: Nghiên cứu, học tập lý luận chính trị, lịch sử Đảng và rèn luyện, tu dưỡng về tư tưởng, chính trị; lý tưởng cách mạng, đạo đức, lối sống cho cán bộ, đảng viên, thế hệ trẻ</v>
      </c>
      <c r="C6" s="101">
        <f aca="true" t="shared" si="0" ref="C6:C13">D6</f>
        <v>10475000</v>
      </c>
      <c r="D6" s="101">
        <f aca="true" t="shared" si="1" ref="D6:D13">F6</f>
        <v>10475000</v>
      </c>
      <c r="E6" s="99"/>
      <c r="F6" s="101">
        <f>'B2'!E6</f>
        <v>10475000</v>
      </c>
      <c r="G6" s="99"/>
      <c r="H6" s="42"/>
      <c r="I6" s="42"/>
      <c r="J6" s="42"/>
      <c r="K6" s="42"/>
      <c r="L6" s="42"/>
      <c r="M6" s="42"/>
      <c r="N6" s="42"/>
      <c r="O6" s="42"/>
    </row>
    <row r="7" spans="1:15" s="8" customFormat="1" ht="120">
      <c r="A7" s="36">
        <v>1</v>
      </c>
      <c r="B7" s="102" t="str">
        <f>'B2'!B7</f>
        <v>Tổ chức các hội nghị: Học tập, triển khai, nghị quyết, Bồi dưỡng cấp nhật kiến thức cho cán bộ đảng viên, nói chuyện chuyên đề cho đội ngũ cán bộ lãnh đạo đã nghỉ hưu trên địa bàn tỉnh… (5 HN/năm)</v>
      </c>
      <c r="C7" s="103">
        <f t="shared" si="0"/>
        <v>1250000</v>
      </c>
      <c r="D7" s="103">
        <f t="shared" si="1"/>
        <v>1250000</v>
      </c>
      <c r="E7" s="99"/>
      <c r="F7" s="103">
        <f>'B2'!E7</f>
        <v>1250000</v>
      </c>
      <c r="G7" s="99"/>
      <c r="H7" s="42"/>
      <c r="I7" s="42"/>
      <c r="J7" s="42"/>
      <c r="K7" s="42"/>
      <c r="L7" s="42"/>
      <c r="M7" s="42"/>
      <c r="N7" s="42"/>
      <c r="O7" s="42"/>
    </row>
    <row r="8" spans="1:15" s="8" customFormat="1" ht="60">
      <c r="A8" s="36">
        <v>2</v>
      </c>
      <c r="B8" s="102" t="str">
        <f>'B2'!B8</f>
        <v>Kiểm tra việc tu dưỡng rèn luyện của cán bộ, đảng viên theo tư tưởng, đạo đức, phong cách Hồ Chí Minh</v>
      </c>
      <c r="C8" s="103">
        <f t="shared" si="0"/>
        <v>1125000</v>
      </c>
      <c r="D8" s="103">
        <f t="shared" si="1"/>
        <v>1125000</v>
      </c>
      <c r="E8" s="99"/>
      <c r="F8" s="103">
        <f>'B2'!E8</f>
        <v>1125000</v>
      </c>
      <c r="G8" s="99"/>
      <c r="H8" s="42"/>
      <c r="I8" s="42"/>
      <c r="J8" s="42"/>
      <c r="K8" s="42"/>
      <c r="L8" s="42"/>
      <c r="M8" s="42"/>
      <c r="N8" s="42"/>
      <c r="O8" s="42"/>
    </row>
    <row r="9" spans="1:15" s="8" customFormat="1" ht="90">
      <c r="A9" s="36">
        <v>3</v>
      </c>
      <c r="B9" s="102" t="str">
        <f>'B2'!B9</f>
        <v>Biên soạn, phát hành sách những tấm gương học tập và làm theo Bác và sách những tác phẩm báo chí, văn hóa văn nghệ tiêu biểu viết về việc học tập và làm theo Bác</v>
      </c>
      <c r="C9" s="103">
        <f t="shared" si="0"/>
        <v>600000</v>
      </c>
      <c r="D9" s="103">
        <f t="shared" si="1"/>
        <v>600000</v>
      </c>
      <c r="E9" s="99"/>
      <c r="F9" s="103">
        <f>'B2'!E9</f>
        <v>600000</v>
      </c>
      <c r="G9" s="99"/>
      <c r="H9" s="42"/>
      <c r="I9" s="42"/>
      <c r="J9" s="42"/>
      <c r="K9" s="42"/>
      <c r="L9" s="42"/>
      <c r="M9" s="42"/>
      <c r="N9" s="42"/>
      <c r="O9" s="42"/>
    </row>
    <row r="10" spans="1:15" s="8" customFormat="1" ht="75">
      <c r="A10" s="36">
        <v>4</v>
      </c>
      <c r="B10" s="102" t="str">
        <f>'B2'!B10</f>
        <v>Định kỳ 2 năm tổ chức hội thi giảng viên Lý luận chính trị giỏi từ cấp cơ sở đến cấp tỉnh(9 đảng bộ + BTGTU =10 cuộc x 2 năm)</v>
      </c>
      <c r="C10" s="103">
        <f>D10</f>
        <v>2000000</v>
      </c>
      <c r="D10" s="103">
        <f>F10</f>
        <v>2000000</v>
      </c>
      <c r="E10" s="99"/>
      <c r="F10" s="103">
        <f>'B2'!E10</f>
        <v>2000000</v>
      </c>
      <c r="G10" s="99"/>
      <c r="H10" s="42"/>
      <c r="I10" s="42"/>
      <c r="J10" s="42"/>
      <c r="K10" s="42"/>
      <c r="L10" s="42"/>
      <c r="M10" s="42"/>
      <c r="N10" s="42"/>
      <c r="O10" s="42"/>
    </row>
    <row r="11" spans="1:15" s="8" customFormat="1" ht="105">
      <c r="A11" s="36">
        <v>5</v>
      </c>
      <c r="B11" s="102" t="str">
        <f>'B2'!B11</f>
        <v>Hỗ trợ đào tạo bồi dưỡng cán bộ tuyên giáo, dân vận về chuyên môn, nghiệp vụ và lý luận chính trị (Mỗi năm dự kiến có 20 cán bộ làm công tác tuyên giáo, dân vận được đào tạo x 5 năm)</v>
      </c>
      <c r="C11" s="103">
        <f>D11</f>
        <v>5000000</v>
      </c>
      <c r="D11" s="103">
        <f>F11</f>
        <v>5000000</v>
      </c>
      <c r="E11" s="99"/>
      <c r="F11" s="103">
        <f>'B2'!E11</f>
        <v>5000000</v>
      </c>
      <c r="G11" s="99"/>
      <c r="H11" s="42"/>
      <c r="I11" s="42"/>
      <c r="J11" s="42"/>
      <c r="K11" s="42"/>
      <c r="L11" s="42"/>
      <c r="M11" s="42"/>
      <c r="N11" s="42"/>
      <c r="O11" s="42"/>
    </row>
    <row r="12" spans="1:15" s="8" customFormat="1" ht="75">
      <c r="A12" s="36">
        <v>6</v>
      </c>
      <c r="B12" s="102" t="str">
        <f>'B2'!B12</f>
        <v>Tập huấn nghiệp vụ công tác tuyên giáo cho cán bộ làm công tác tuyên giáo từ tỉnh đến cơ sở. Mỗi năm 1 lớp (TG, DV)</v>
      </c>
      <c r="C12" s="103">
        <f>D12</f>
        <v>500000</v>
      </c>
      <c r="D12" s="103">
        <f>F12</f>
        <v>500000</v>
      </c>
      <c r="E12" s="99"/>
      <c r="F12" s="103">
        <f>'B2'!E12</f>
        <v>500000</v>
      </c>
      <c r="G12" s="99"/>
      <c r="H12" s="42"/>
      <c r="I12" s="42"/>
      <c r="J12" s="42"/>
      <c r="K12" s="42"/>
      <c r="L12" s="42"/>
      <c r="M12" s="42"/>
      <c r="N12" s="42"/>
      <c r="O12" s="42"/>
    </row>
    <row r="13" spans="1:15" s="8" customFormat="1" ht="85.5">
      <c r="A13" s="99" t="s">
        <v>52</v>
      </c>
      <c r="B13" s="100" t="str">
        <f>'B1'!B12</f>
        <v>Mục tiêu (nhiệm vụ) 2: Quản lý, chỉ đạo, định hướng thông tin báo chí, văn hóa văn nghệ; các loại hình, phương tiện tuyên truyền</v>
      </c>
      <c r="C13" s="101">
        <f t="shared" si="0"/>
        <v>33121000</v>
      </c>
      <c r="D13" s="101">
        <f t="shared" si="1"/>
        <v>33121000</v>
      </c>
      <c r="E13" s="99"/>
      <c r="F13" s="101">
        <f>'B2'!E13</f>
        <v>33121000</v>
      </c>
      <c r="G13" s="99"/>
      <c r="H13" s="42"/>
      <c r="I13" s="42"/>
      <c r="J13" s="42"/>
      <c r="K13" s="42"/>
      <c r="L13" s="42"/>
      <c r="M13" s="42"/>
      <c r="N13" s="42"/>
      <c r="O13" s="42"/>
    </row>
    <row r="14" spans="1:15" s="8" customFormat="1" ht="75">
      <c r="A14" s="36">
        <v>1</v>
      </c>
      <c r="B14" s="102" t="str">
        <f>'B1'!B13</f>
        <v>Tổ chức các hội nghị tuyên truyền chủ trương của Đảng, chính sách pháp luật của Nhà nước... (Mỗi năm 2 hội nghị x 5 năm)</v>
      </c>
      <c r="C14" s="103">
        <f aca="true" t="shared" si="2" ref="C14:C20">D14</f>
        <v>500000</v>
      </c>
      <c r="D14" s="103">
        <f aca="true" t="shared" si="3" ref="D14:D20">F14</f>
        <v>500000</v>
      </c>
      <c r="E14" s="99"/>
      <c r="F14" s="103">
        <f>'B2'!E14</f>
        <v>500000</v>
      </c>
      <c r="G14" s="99"/>
      <c r="H14" s="42"/>
      <c r="I14" s="42"/>
      <c r="J14" s="42"/>
      <c r="K14" s="42"/>
      <c r="L14" s="42"/>
      <c r="M14" s="42"/>
      <c r="N14" s="42"/>
      <c r="O14" s="42"/>
    </row>
    <row r="15" spans="1:15" s="8" customFormat="1" ht="90">
      <c r="A15" s="36">
        <v>2</v>
      </c>
      <c r="B15" s="102" t="str">
        <f>'B1'!B14</f>
        <v>Mỗi năm biên soạn 05 tài liệu tuyên truyền chủ trương chính sách của Đảng, pháp luật của Nhà nước, tuyên truyền chương trình MTQG, xóa đói giảm nghèo…)</v>
      </c>
      <c r="C15" s="103">
        <f t="shared" si="2"/>
        <v>3750000</v>
      </c>
      <c r="D15" s="103">
        <f t="shared" si="3"/>
        <v>3750000</v>
      </c>
      <c r="E15" s="99"/>
      <c r="F15" s="103">
        <f>'B2'!E15</f>
        <v>3750000</v>
      </c>
      <c r="G15" s="99"/>
      <c r="H15" s="42"/>
      <c r="I15" s="42"/>
      <c r="J15" s="42"/>
      <c r="K15" s="42"/>
      <c r="L15" s="42"/>
      <c r="M15" s="42"/>
      <c r="N15" s="42"/>
      <c r="O15" s="42"/>
    </row>
    <row r="16" spans="1:15" s="8" customFormat="1" ht="180">
      <c r="A16" s="36">
        <v>3</v>
      </c>
      <c r="B16" s="102" t="str">
        <f>'B1'!B15</f>
        <v>Đặt mua, cấp phát báo, tạp chí của Đảng cho các tổ chức cơ sở đảng trên địa bàn tỉnh theo quy định  của Tỉnh ủy và Thông báo kết luận số 173-TB/TW ngày 06/4/2020 của Ban Bí thư Trung ương Đảng về tiếp tục thực hiện Chỉ thị số 11-CT/TW của Bộ Chính trị khóa VIII về việc mua và đọc báo, tạp chí của Đảng.</v>
      </c>
      <c r="C16" s="103">
        <f t="shared" si="2"/>
        <v>10000000</v>
      </c>
      <c r="D16" s="103">
        <f t="shared" si="3"/>
        <v>10000000</v>
      </c>
      <c r="E16" s="99"/>
      <c r="F16" s="103">
        <f>'B2'!E16</f>
        <v>10000000</v>
      </c>
      <c r="G16" s="99"/>
      <c r="H16" s="42"/>
      <c r="I16" s="42"/>
      <c r="J16" s="42"/>
      <c r="K16" s="42"/>
      <c r="L16" s="42"/>
      <c r="M16" s="42"/>
      <c r="N16" s="42"/>
      <c r="O16" s="42"/>
    </row>
    <row r="17" spans="1:15" s="8" customFormat="1" ht="75">
      <c r="A17" s="36">
        <v>4</v>
      </c>
      <c r="B17" s="102" t="str">
        <f>'B1'!B16</f>
        <v>Nâng cấp 02 Bản tin thông báo nội bộ phục vụ sinh hoạt chi bộ toàn tỉnh (Từ 40 trang lên 50 trang; Từ khổ 14x20 lên 16x24) từ năm 2021</v>
      </c>
      <c r="C17" s="103">
        <f t="shared" si="2"/>
        <v>4725000</v>
      </c>
      <c r="D17" s="103">
        <f t="shared" si="3"/>
        <v>4725000</v>
      </c>
      <c r="E17" s="99"/>
      <c r="F17" s="103">
        <f>'B2'!E17</f>
        <v>4725000</v>
      </c>
      <c r="G17" s="99"/>
      <c r="H17" s="42"/>
      <c r="I17" s="42"/>
      <c r="J17" s="42"/>
      <c r="K17" s="42"/>
      <c r="L17" s="42"/>
      <c r="M17" s="42"/>
      <c r="N17" s="42"/>
      <c r="O17" s="42"/>
    </row>
    <row r="18" spans="1:15" s="8" customFormat="1" ht="60">
      <c r="A18" s="36">
        <v>5</v>
      </c>
      <c r="B18" s="102" t="str">
        <f>'B1'!B17</f>
        <v>Xây dựng Bản tin thông báo nội bộ phục vụ sinh hoạt chi bộ khối Lực lượng vũ trang tỉnh</v>
      </c>
      <c r="C18" s="103">
        <f t="shared" si="2"/>
        <v>1230000</v>
      </c>
      <c r="D18" s="103">
        <f t="shared" si="3"/>
        <v>1230000</v>
      </c>
      <c r="E18" s="99"/>
      <c r="F18" s="103">
        <f>'B2'!E18</f>
        <v>1230000</v>
      </c>
      <c r="G18" s="99"/>
      <c r="H18" s="42"/>
      <c r="I18" s="42"/>
      <c r="J18" s="42"/>
      <c r="K18" s="42"/>
      <c r="L18" s="42"/>
      <c r="M18" s="42"/>
      <c r="N18" s="42"/>
      <c r="O18" s="42"/>
    </row>
    <row r="19" spans="1:15" s="8" customFormat="1" ht="180">
      <c r="A19" s="36">
        <v>6</v>
      </c>
      <c r="B19" s="102" t="str">
        <f>'B1'!B18</f>
        <v>Xây dựng chuyên trang, chuyên mục; hằng tuần, hằng tháng  tuyên truyền nội dung, cách làm, hiệu quả của các chủ trương, đường lối của cấp ủy, chính quyền; kịp thời phát hiện, cổ vũ, động viên, nhân rộng những nhân tố mới, tích cực: 1 chuyện trang, chuyên mục x 3 loại hình x 12 tháng x 5 năm x 10.000.000,đ</v>
      </c>
      <c r="C19" s="103">
        <f t="shared" si="2"/>
        <v>3600000</v>
      </c>
      <c r="D19" s="103">
        <f t="shared" si="3"/>
        <v>3600000</v>
      </c>
      <c r="E19" s="99"/>
      <c r="F19" s="103">
        <f>'B2'!E19</f>
        <v>3600000</v>
      </c>
      <c r="G19" s="99"/>
      <c r="H19" s="42"/>
      <c r="I19" s="42"/>
      <c r="J19" s="42"/>
      <c r="K19" s="42"/>
      <c r="L19" s="42"/>
      <c r="M19" s="42"/>
      <c r="N19" s="42"/>
      <c r="O19" s="42"/>
    </row>
    <row r="20" spans="1:15" s="8" customFormat="1" ht="45">
      <c r="A20" s="36">
        <v>7</v>
      </c>
      <c r="B20" s="102" t="str">
        <f>'B1'!B19</f>
        <v>Xuất bản Tạp chí Văn nghệ Lào Cai dành cho đồng bào các dân tộc thiểu số</v>
      </c>
      <c r="C20" s="103">
        <f t="shared" si="2"/>
        <v>2250000</v>
      </c>
      <c r="D20" s="103">
        <f t="shared" si="3"/>
        <v>2250000</v>
      </c>
      <c r="E20" s="99"/>
      <c r="F20" s="103">
        <f>'B2'!E20</f>
        <v>2250000</v>
      </c>
      <c r="G20" s="99"/>
      <c r="H20" s="42"/>
      <c r="I20" s="42"/>
      <c r="J20" s="42"/>
      <c r="K20" s="42"/>
      <c r="L20" s="42"/>
      <c r="M20" s="42"/>
      <c r="N20" s="42"/>
      <c r="O20" s="42"/>
    </row>
    <row r="21" spans="1:15" s="8" customFormat="1" ht="45">
      <c r="A21" s="36">
        <v>8</v>
      </c>
      <c r="B21" s="102" t="str">
        <f>'B1'!B20</f>
        <v>Đề án phát triển văn học nghệ thuật giai đoạn 2020 - 2025</v>
      </c>
      <c r="C21" s="103">
        <f aca="true" t="shared" si="4" ref="C21:C29">D21</f>
        <v>7066000</v>
      </c>
      <c r="D21" s="103">
        <f aca="true" t="shared" si="5" ref="D21:D36">F21</f>
        <v>7066000</v>
      </c>
      <c r="E21" s="99"/>
      <c r="F21" s="103">
        <f>'B2'!E21</f>
        <v>7066000</v>
      </c>
      <c r="G21" s="99"/>
      <c r="H21" s="42"/>
      <c r="I21" s="42"/>
      <c r="J21" s="42"/>
      <c r="K21" s="42"/>
      <c r="L21" s="42"/>
      <c r="M21" s="42"/>
      <c r="N21" s="42"/>
      <c r="O21" s="42"/>
    </row>
    <row r="22" spans="1:15" s="8" customFormat="1" ht="114">
      <c r="A22" s="99" t="s">
        <v>60</v>
      </c>
      <c r="B22" s="100" t="str">
        <f>'B1'!B21</f>
        <v>Mục tiêu (nhiệm vụ) 3: Dự báo, nắm bắt diễn biến và định hướng tư tưởng, dư luận xã hội; tăng cường công tác thông tin gắn với thực hiện quy chế dân chủ ở cơ sở</v>
      </c>
      <c r="C22" s="101">
        <f t="shared" si="4"/>
        <v>20750000</v>
      </c>
      <c r="D22" s="101">
        <f t="shared" si="5"/>
        <v>20750000</v>
      </c>
      <c r="E22" s="99"/>
      <c r="F22" s="101">
        <f>SUM(F23:F28)</f>
        <v>20750000</v>
      </c>
      <c r="G22" s="99"/>
      <c r="H22" s="42"/>
      <c r="I22" s="42"/>
      <c r="J22" s="42"/>
      <c r="K22" s="42"/>
      <c r="L22" s="42"/>
      <c r="M22" s="42"/>
      <c r="N22" s="42"/>
      <c r="O22" s="42"/>
    </row>
    <row r="23" spans="1:15" s="8" customFormat="1" ht="30">
      <c r="A23" s="36">
        <v>1</v>
      </c>
      <c r="B23" s="102" t="str">
        <f>'B2'!B23</f>
        <v>Một năm tổ chức ít nhất 3 cuộc điều tra dư luận xã hội </v>
      </c>
      <c r="C23" s="103">
        <f t="shared" si="4"/>
        <v>3000000</v>
      </c>
      <c r="D23" s="103">
        <f t="shared" si="5"/>
        <v>3000000</v>
      </c>
      <c r="E23" s="99"/>
      <c r="F23" s="103">
        <f>'B2'!E23</f>
        <v>3000000</v>
      </c>
      <c r="G23" s="99"/>
      <c r="H23" s="42"/>
      <c r="I23" s="42"/>
      <c r="J23" s="42"/>
      <c r="K23" s="42"/>
      <c r="L23" s="42"/>
      <c r="M23" s="42"/>
      <c r="N23" s="42"/>
      <c r="O23" s="42"/>
    </row>
    <row r="24" spans="1:15" s="8" customFormat="1" ht="135">
      <c r="A24" s="36">
        <v>2</v>
      </c>
      <c r="B24" s="102" t="str">
        <f>'B2'!B24</f>
        <v>Xây dựng đề án “Ứng dụng phần mềm tổ chức các cuộc thi tìm hiểu, triển khai và chấm bài thu hoạch về Chỉ thị, nghị quyết của Trung ương, tỉnh và tuyên truyền giáo dục lịch sử truyền thống quê hương, đất nước trên không gian mạng”.</v>
      </c>
      <c r="C24" s="103">
        <f t="shared" si="4"/>
        <v>500000</v>
      </c>
      <c r="D24" s="103">
        <f t="shared" si="5"/>
        <v>500000</v>
      </c>
      <c r="E24" s="99"/>
      <c r="F24" s="103">
        <f>'B2'!E24</f>
        <v>500000</v>
      </c>
      <c r="G24" s="99"/>
      <c r="H24" s="42"/>
      <c r="I24" s="42"/>
      <c r="J24" s="42"/>
      <c r="K24" s="42"/>
      <c r="L24" s="42"/>
      <c r="M24" s="42"/>
      <c r="N24" s="42"/>
      <c r="O24" s="42"/>
    </row>
    <row r="25" spans="1:15" s="8" customFormat="1" ht="75">
      <c r="A25" s="36">
        <v>3</v>
      </c>
      <c r="B25" s="102" t="str">
        <f>'B2'!B25</f>
        <v>Định kỳ 1 năm tổ chức tập huấn cho đội ngũ cộng tác viên DLXH từ tỉnh đến cơ sở (14 đảng bộ+BTGTU=15 hội nghị x 5 năm)</v>
      </c>
      <c r="C25" s="103">
        <f t="shared" si="4"/>
        <v>3750000</v>
      </c>
      <c r="D25" s="103">
        <f t="shared" si="5"/>
        <v>3750000</v>
      </c>
      <c r="E25" s="99"/>
      <c r="F25" s="103">
        <f>'B2'!E25</f>
        <v>3750000</v>
      </c>
      <c r="G25" s="99"/>
      <c r="H25" s="42"/>
      <c r="I25" s="42"/>
      <c r="J25" s="42"/>
      <c r="K25" s="42"/>
      <c r="L25" s="42"/>
      <c r="M25" s="42"/>
      <c r="N25" s="42"/>
      <c r="O25" s="42"/>
    </row>
    <row r="26" spans="1:15" s="8" customFormat="1" ht="75">
      <c r="A26" s="36">
        <v>4</v>
      </c>
      <c r="B26" s="102" t="str">
        <f>'B2'!B26</f>
        <v>Xây dựng đề án “Ứng dụng công nghệ thông tin trong thu thập, xử lý và điều tra dư luận xã hội trên không gian mạng”</v>
      </c>
      <c r="C26" s="103">
        <f>D26</f>
        <v>3000000</v>
      </c>
      <c r="D26" s="103">
        <f>F26</f>
        <v>3000000</v>
      </c>
      <c r="E26" s="99"/>
      <c r="F26" s="103">
        <f>'B2'!E26</f>
        <v>3000000</v>
      </c>
      <c r="G26" s="99"/>
      <c r="H26" s="42"/>
      <c r="I26" s="42"/>
      <c r="J26" s="42"/>
      <c r="K26" s="42"/>
      <c r="L26" s="42"/>
      <c r="M26" s="42"/>
      <c r="N26" s="42"/>
      <c r="O26" s="42"/>
    </row>
    <row r="27" spans="1:15" s="8" customFormat="1" ht="90">
      <c r="A27" s="36">
        <v>5</v>
      </c>
      <c r="B27" s="102" t="str">
        <f>'B2'!B27</f>
        <v>Định kỳ 1 năm tổ chức tập huấn cho đội ngũ báo cáo viên, tuyên truyền viên từ tỉnh đến cơ sở (14 đảng bộ+BTGTU=15 hội nghị x 5 năm)</v>
      </c>
      <c r="C27" s="103">
        <f>D27</f>
        <v>7500000</v>
      </c>
      <c r="D27" s="103">
        <f>F27</f>
        <v>7500000</v>
      </c>
      <c r="E27" s="99"/>
      <c r="F27" s="103">
        <f>'B2'!E27</f>
        <v>7500000</v>
      </c>
      <c r="G27" s="99"/>
      <c r="H27" s="42"/>
      <c r="I27" s="42"/>
      <c r="J27" s="42"/>
      <c r="K27" s="42"/>
      <c r="L27" s="42"/>
      <c r="M27" s="42"/>
      <c r="N27" s="42"/>
      <c r="O27" s="42"/>
    </row>
    <row r="28" spans="1:15" s="8" customFormat="1" ht="60">
      <c r="A28" s="36">
        <v>6</v>
      </c>
      <c r="B28" s="102" t="str">
        <f>'B2'!B28</f>
        <v>Hai năm 1 lần tổ chức Hội thi Báo cáo viên giỏi các cấp (14 đảng bộ+BTGTU=15 cuộc x 2 năm)</v>
      </c>
      <c r="C28" s="103">
        <f>D28</f>
        <v>3000000</v>
      </c>
      <c r="D28" s="103">
        <f>F28</f>
        <v>3000000</v>
      </c>
      <c r="E28" s="99"/>
      <c r="F28" s="103">
        <f>'B2'!E28</f>
        <v>3000000</v>
      </c>
      <c r="G28" s="99"/>
      <c r="H28" s="42"/>
      <c r="I28" s="42"/>
      <c r="J28" s="42"/>
      <c r="K28" s="42"/>
      <c r="L28" s="42"/>
      <c r="M28" s="42"/>
      <c r="N28" s="42"/>
      <c r="O28" s="42"/>
    </row>
    <row r="29" spans="1:15" s="8" customFormat="1" ht="42.75">
      <c r="A29" s="99" t="s">
        <v>64</v>
      </c>
      <c r="B29" s="100" t="str">
        <f>'B1'!B28</f>
        <v>Mục tiêu (nhiệm vụ) 4: Nâng cao chất lượng công tác Khoa giáo</v>
      </c>
      <c r="C29" s="101">
        <f t="shared" si="4"/>
        <v>1500000</v>
      </c>
      <c r="D29" s="101">
        <f t="shared" si="5"/>
        <v>1500000</v>
      </c>
      <c r="E29" s="99"/>
      <c r="F29" s="101">
        <f>'B2'!E29</f>
        <v>1500000</v>
      </c>
      <c r="G29" s="99"/>
      <c r="H29" s="42"/>
      <c r="I29" s="42"/>
      <c r="J29" s="42"/>
      <c r="K29" s="42"/>
      <c r="L29" s="42"/>
      <c r="M29" s="42"/>
      <c r="N29" s="42"/>
      <c r="O29" s="42"/>
    </row>
    <row r="30" spans="1:15" s="8" customFormat="1" ht="75">
      <c r="A30" s="36">
        <v>1</v>
      </c>
      <c r="B30" s="102" t="str">
        <f>'B1'!B29</f>
        <v>Tổ chức các hội nghị sơ kết, tổng kết các chỉ thị, nghị quyết của Đảng trong lĩnh vực Khoa giáo (Mỗi năm 4 hội nghị x 5 năm)</v>
      </c>
      <c r="C30" s="103">
        <f aca="true" t="shared" si="6" ref="C30:C40">D30</f>
        <v>1000000</v>
      </c>
      <c r="D30" s="103">
        <f t="shared" si="5"/>
        <v>1000000</v>
      </c>
      <c r="E30" s="99"/>
      <c r="F30" s="103">
        <f>'B2'!E30</f>
        <v>1000000</v>
      </c>
      <c r="G30" s="99"/>
      <c r="H30" s="42"/>
      <c r="I30" s="42"/>
      <c r="J30" s="42"/>
      <c r="K30" s="42"/>
      <c r="L30" s="42"/>
      <c r="M30" s="42"/>
      <c r="N30" s="42"/>
      <c r="O30" s="42"/>
    </row>
    <row r="31" spans="1:15" s="8" customFormat="1" ht="45">
      <c r="A31" s="36">
        <v>2</v>
      </c>
      <c r="B31" s="102" t="str">
        <f>'B1'!B30</f>
        <v>Mỗi năm tổ chức ít nhất 01 cuộc hội thảo về lĩnh vực khoa giáo. </v>
      </c>
      <c r="C31" s="103">
        <f t="shared" si="6"/>
        <v>500000</v>
      </c>
      <c r="D31" s="103">
        <f t="shared" si="5"/>
        <v>500000</v>
      </c>
      <c r="E31" s="99"/>
      <c r="F31" s="103">
        <f>'B2'!E31</f>
        <v>500000</v>
      </c>
      <c r="G31" s="99"/>
      <c r="H31" s="42"/>
      <c r="I31" s="42"/>
      <c r="J31" s="42"/>
      <c r="K31" s="42"/>
      <c r="L31" s="42"/>
      <c r="M31" s="42"/>
      <c r="N31" s="42"/>
      <c r="O31" s="42"/>
    </row>
    <row r="32" spans="1:15" s="8" customFormat="1" ht="128.25">
      <c r="A32" s="99" t="s">
        <v>68</v>
      </c>
      <c r="B32" s="100" t="str">
        <f>'B1'!B31</f>
        <v>Mục tiêu (nhiệm vụ) 5: Chủ động phát hiện, ngăn ngừa, đấu tranh có hiệu quả với âm mưu, hoạt động “diễn biến hòa bình” trên lĩnh vực tư tưởng, văn hóa, bảo vệ nền tảng tư tưởng của Đảng</v>
      </c>
      <c r="C32" s="101">
        <f t="shared" si="6"/>
        <v>72960000</v>
      </c>
      <c r="D32" s="101">
        <f t="shared" si="5"/>
        <v>72960000</v>
      </c>
      <c r="E32" s="99"/>
      <c r="F32" s="101">
        <f>'B2'!E32</f>
        <v>72960000</v>
      </c>
      <c r="G32" s="99"/>
      <c r="H32" s="42"/>
      <c r="I32" s="42"/>
      <c r="J32" s="42"/>
      <c r="K32" s="42"/>
      <c r="L32" s="42"/>
      <c r="M32" s="42"/>
      <c r="N32" s="42"/>
      <c r="O32" s="42"/>
    </row>
    <row r="33" spans="1:15" s="8" customFormat="1" ht="135">
      <c r="A33" s="36">
        <v>1</v>
      </c>
      <c r="B33" s="102" t="str">
        <f>'B1'!B32</f>
        <v>Thực hiện đề án “Xây dựng, vận hành hệ thống trang (fanpage) tuyên truyền của cấp ủy cấp tỉnh, huyện, xã trên mạng xã hội theo định hướng của Ban Chỉ đạo 35 tỉnh Lào Cai” (Áp dụng cho 152 xã phường, thị trấn trong toàn tỉnh x 5 năm)</v>
      </c>
      <c r="C33" s="103">
        <f t="shared" si="6"/>
        <v>72960000</v>
      </c>
      <c r="D33" s="103">
        <f t="shared" si="5"/>
        <v>72960000</v>
      </c>
      <c r="E33" s="99"/>
      <c r="F33" s="103">
        <f>'B2'!E33</f>
        <v>72960000</v>
      </c>
      <c r="G33" s="99"/>
      <c r="H33" s="42"/>
      <c r="I33" s="42"/>
      <c r="J33" s="42"/>
      <c r="K33" s="42"/>
      <c r="L33" s="42"/>
      <c r="M33" s="42"/>
      <c r="N33" s="42"/>
      <c r="O33" s="42"/>
    </row>
    <row r="34" spans="1:15" s="8" customFormat="1" ht="64.5" customHeight="1">
      <c r="A34" s="99" t="s">
        <v>71</v>
      </c>
      <c r="B34" s="100" t="str">
        <f>'B1'!B33</f>
        <v>Mục tiêu (nhiệm vụ) 6: Nâng cao chất lượng, hiệu quả công tác dân tộc, tôn giáo</v>
      </c>
      <c r="C34" s="101">
        <f t="shared" si="6"/>
        <v>30750000</v>
      </c>
      <c r="D34" s="101">
        <f t="shared" si="5"/>
        <v>30750000</v>
      </c>
      <c r="E34" s="99"/>
      <c r="F34" s="101">
        <f>'B2'!E34</f>
        <v>30750000</v>
      </c>
      <c r="G34" s="99"/>
      <c r="H34" s="42"/>
      <c r="I34" s="42"/>
      <c r="J34" s="42"/>
      <c r="K34" s="42"/>
      <c r="L34" s="42"/>
      <c r="M34" s="42"/>
      <c r="N34" s="42"/>
      <c r="O34" s="42"/>
    </row>
    <row r="35" spans="1:15" s="8" customFormat="1" ht="98.25" customHeight="1">
      <c r="A35" s="36">
        <v>1</v>
      </c>
      <c r="B35" s="102" t="str">
        <f>'B2'!B35</f>
        <v>Tổ chức các cuộc tiếp xúc, đối thoại trực tiếp với nhân dân của người đứng dầu cấp ủy, chính quyền các cấp… (120 cuộc/năm/10 Địa phương, đơn vị)</v>
      </c>
      <c r="C35" s="103">
        <f t="shared" si="6"/>
        <v>6000000</v>
      </c>
      <c r="D35" s="103">
        <f t="shared" si="5"/>
        <v>6000000</v>
      </c>
      <c r="E35" s="99"/>
      <c r="F35" s="103">
        <f>'B2'!E35</f>
        <v>6000000</v>
      </c>
      <c r="G35" s="99"/>
      <c r="H35" s="42"/>
      <c r="I35" s="42"/>
      <c r="J35" s="42"/>
      <c r="K35" s="42"/>
      <c r="L35" s="42"/>
      <c r="M35" s="42"/>
      <c r="N35" s="42"/>
      <c r="O35" s="42"/>
    </row>
    <row r="36" spans="1:15" s="9" customFormat="1" ht="54.75" customHeight="1">
      <c r="A36" s="104">
        <v>2</v>
      </c>
      <c r="B36" s="102" t="str">
        <f>'B2'!B36</f>
        <v>Mỗi năm xây dựng 45 mô hình điển hình "Dân vận khéo" trong tỉnh</v>
      </c>
      <c r="C36" s="105">
        <f t="shared" si="6"/>
        <v>6750000</v>
      </c>
      <c r="D36" s="105">
        <f t="shared" si="5"/>
        <v>6750000</v>
      </c>
      <c r="E36" s="104"/>
      <c r="F36" s="103">
        <f>'B2'!E36</f>
        <v>6750000</v>
      </c>
      <c r="G36" s="106"/>
      <c r="H36" s="43"/>
      <c r="I36" s="43"/>
      <c r="J36" s="43"/>
      <c r="K36" s="43"/>
      <c r="L36" s="43"/>
      <c r="M36" s="43"/>
      <c r="N36" s="43"/>
      <c r="O36" s="43"/>
    </row>
    <row r="37" spans="1:15" s="9" customFormat="1" ht="69.75" customHeight="1">
      <c r="A37" s="104">
        <v>3</v>
      </c>
      <c r="B37" s="102" t="str">
        <f>'B2'!B37</f>
        <v>Hàng năm tổ chức hội nghị đánh giá hiệu quả của việc thực hiện mô hình điển hình "Dân vận khéo" trong tỉnh</v>
      </c>
      <c r="C37" s="105">
        <f t="shared" si="6"/>
        <v>250000</v>
      </c>
      <c r="D37" s="105">
        <f aca="true" t="shared" si="7" ref="D37:D42">F37</f>
        <v>250000</v>
      </c>
      <c r="E37" s="106"/>
      <c r="F37" s="103">
        <f>'B2'!E37</f>
        <v>250000</v>
      </c>
      <c r="G37" s="106"/>
      <c r="H37" s="43"/>
      <c r="I37" s="43"/>
      <c r="J37" s="43"/>
      <c r="K37" s="43"/>
      <c r="L37" s="43"/>
      <c r="M37" s="43"/>
      <c r="N37" s="43"/>
      <c r="O37" s="43"/>
    </row>
    <row r="38" spans="1:15" s="9" customFormat="1" ht="81" customHeight="1">
      <c r="A38" s="104">
        <v>4</v>
      </c>
      <c r="B38" s="102" t="str">
        <f>'B2'!B38</f>
        <v>Mỗi năm tổ chức 12 lớp tập huấn cho lực lượng người có uy tín trong cộng đồng, chức sắc, chức việc, trưởng dòng họ</v>
      </c>
      <c r="C38" s="105">
        <f t="shared" si="6"/>
        <v>4200000</v>
      </c>
      <c r="D38" s="105">
        <f t="shared" si="7"/>
        <v>4200000</v>
      </c>
      <c r="E38" s="106"/>
      <c r="F38" s="103">
        <f>'B2'!E38</f>
        <v>4200000</v>
      </c>
      <c r="G38" s="106"/>
      <c r="H38" s="43"/>
      <c r="I38" s="43"/>
      <c r="J38" s="43"/>
      <c r="K38" s="43"/>
      <c r="L38" s="43"/>
      <c r="M38" s="43"/>
      <c r="N38" s="43"/>
      <c r="O38" s="43"/>
    </row>
    <row r="39" spans="1:15" s="9" customFormat="1" ht="139.5" customHeight="1">
      <c r="A39" s="104">
        <v>5</v>
      </c>
      <c r="B39" s="102" t="str">
        <f>'B2'!B39</f>
        <v>Mỗi năm tổ chức 2 hội nghị gặp mặt theo nhóm dân tộc bao gồm người có uy tín trong đồng bào dân tộc thiểu số, chức sắc, chức việc các tôn giáo nhằm biểu dương và trao đổi thông tin về chủ trương, chính sách của Đảng, pháp luật của nhà nước.</v>
      </c>
      <c r="C39" s="105">
        <f t="shared" si="6"/>
        <v>850000</v>
      </c>
      <c r="D39" s="105">
        <f t="shared" si="7"/>
        <v>850000</v>
      </c>
      <c r="E39" s="106"/>
      <c r="F39" s="103">
        <f>'B2'!E39</f>
        <v>850000</v>
      </c>
      <c r="G39" s="106"/>
      <c r="H39" s="43"/>
      <c r="I39" s="43"/>
      <c r="J39" s="43"/>
      <c r="K39" s="43"/>
      <c r="L39" s="43"/>
      <c r="M39" s="43"/>
      <c r="N39" s="43"/>
      <c r="O39" s="43"/>
    </row>
    <row r="40" spans="1:15" s="9" customFormat="1" ht="105">
      <c r="A40" s="104">
        <v>6</v>
      </c>
      <c r="B40" s="102" t="str">
        <f>'B2'!B40</f>
        <v>Thực hiện đề án “Tăng cường và đổi mới công tác dân vận của các cơ quan Nhà nước, MTTQ và các tổ chức chính trị - xã hội trên địa bàn tỉnh”, giai đoạn 2021-2025</v>
      </c>
      <c r="C40" s="105">
        <f t="shared" si="6"/>
        <v>4500000</v>
      </c>
      <c r="D40" s="105">
        <f t="shared" si="7"/>
        <v>4500000</v>
      </c>
      <c r="E40" s="106"/>
      <c r="F40" s="103">
        <f>'B2'!E40</f>
        <v>4500000</v>
      </c>
      <c r="G40" s="106"/>
      <c r="H40" s="43"/>
      <c r="I40" s="43"/>
      <c r="J40" s="43"/>
      <c r="K40" s="43"/>
      <c r="L40" s="43"/>
      <c r="M40" s="43"/>
      <c r="N40" s="43"/>
      <c r="O40" s="43"/>
    </row>
    <row r="41" spans="1:15" s="9" customFormat="1" ht="60">
      <c r="A41" s="104">
        <v>7</v>
      </c>
      <c r="B41" s="102" t="str">
        <f>'B2'!B41</f>
        <v>Thực hiện Đề án "Nâng cao hiệu quả công tác dân tộc, tôn giáo trên địa bàn tỉnh, giai đoạn 2021-2025</v>
      </c>
      <c r="C41" s="105">
        <f aca="true" t="shared" si="8" ref="C41:C47">D41</f>
        <v>5500000</v>
      </c>
      <c r="D41" s="105">
        <f t="shared" si="7"/>
        <v>5500000</v>
      </c>
      <c r="E41" s="106"/>
      <c r="F41" s="103">
        <f>'B2'!E41</f>
        <v>5500000</v>
      </c>
      <c r="G41" s="106"/>
      <c r="H41" s="43"/>
      <c r="I41" s="43"/>
      <c r="J41" s="43"/>
      <c r="K41" s="43"/>
      <c r="L41" s="43"/>
      <c r="M41" s="43"/>
      <c r="N41" s="43"/>
      <c r="O41" s="43"/>
    </row>
    <row r="42" spans="1:15" s="9" customFormat="1" ht="45">
      <c r="A42" s="104">
        <v>8</v>
      </c>
      <c r="B42" s="102" t="str">
        <f>'B2'!B42</f>
        <v>Mỗi năm tổ chức 27 lớp tập huấn cho giáo viên và nhân viên y tế thôn bản</v>
      </c>
      <c r="C42" s="105">
        <f t="shared" si="8"/>
        <v>2700000</v>
      </c>
      <c r="D42" s="105">
        <f t="shared" si="7"/>
        <v>2700000</v>
      </c>
      <c r="E42" s="106"/>
      <c r="F42" s="103">
        <f>'B2'!E42</f>
        <v>2700000</v>
      </c>
      <c r="G42" s="106"/>
      <c r="H42" s="43"/>
      <c r="I42" s="43"/>
      <c r="J42" s="43"/>
      <c r="K42" s="43"/>
      <c r="L42" s="43"/>
      <c r="M42" s="43"/>
      <c r="N42" s="43"/>
      <c r="O42" s="43"/>
    </row>
    <row r="43" spans="1:15" s="9" customFormat="1" ht="57">
      <c r="A43" s="106" t="s">
        <v>72</v>
      </c>
      <c r="B43" s="107" t="str">
        <f>'B1'!B42</f>
        <v>Mục tiêu (nhiệm vụ) 7: Về cơ sở vật chất đầu tư cho hoạt động tuyên giáo, dân vận</v>
      </c>
      <c r="C43" s="108">
        <f t="shared" si="8"/>
        <v>20500000</v>
      </c>
      <c r="D43" s="108">
        <f>F43</f>
        <v>20500000</v>
      </c>
      <c r="E43" s="106"/>
      <c r="F43" s="101">
        <f>'B2'!E43</f>
        <v>20500000</v>
      </c>
      <c r="G43" s="106"/>
      <c r="H43" s="43"/>
      <c r="I43" s="43"/>
      <c r="J43" s="43"/>
      <c r="K43" s="43"/>
      <c r="L43" s="43"/>
      <c r="M43" s="43"/>
      <c r="N43" s="43"/>
      <c r="O43" s="43"/>
    </row>
    <row r="44" spans="1:15" s="9" customFormat="1" ht="60">
      <c r="A44" s="104">
        <v>1</v>
      </c>
      <c r="B44" s="109" t="str">
        <f>'B1'!B43</f>
        <v>Đầu tư phòng họp trực tuyến tại Ban Tuyên giáo Tỉnh ủy kết nối đến các đảng ủy trực thuộc Tỉnh ủy</v>
      </c>
      <c r="C44" s="105">
        <f t="shared" si="8"/>
        <v>1500000</v>
      </c>
      <c r="D44" s="105">
        <f>F44</f>
        <v>1500000</v>
      </c>
      <c r="E44" s="106"/>
      <c r="F44" s="103">
        <f>'B2'!E44</f>
        <v>1500000</v>
      </c>
      <c r="G44" s="106"/>
      <c r="H44" s="43"/>
      <c r="I44" s="43"/>
      <c r="J44" s="43"/>
      <c r="K44" s="43"/>
      <c r="L44" s="43"/>
      <c r="M44" s="43"/>
      <c r="N44" s="43"/>
      <c r="O44" s="43"/>
    </row>
    <row r="45" spans="1:15" s="9" customFormat="1" ht="90">
      <c r="A45" s="104">
        <v>2</v>
      </c>
      <c r="B45" s="109" t="str">
        <f>'B1'!B44</f>
        <v>Đầu tư  đồng bộ cơ sở vật chất, trang thiết bị kỹ thuật phục vụ công tác giảng dạy, bồi dưỡng tại trung tâm chính trị các huyện, thị xã, thành phố.</v>
      </c>
      <c r="C45" s="105">
        <f t="shared" si="8"/>
        <v>18000000</v>
      </c>
      <c r="D45" s="105">
        <f>F45</f>
        <v>18000000</v>
      </c>
      <c r="E45" s="106"/>
      <c r="F45" s="103">
        <f>'B2'!E45</f>
        <v>18000000</v>
      </c>
      <c r="G45" s="106"/>
      <c r="H45" s="43"/>
      <c r="I45" s="43"/>
      <c r="J45" s="43"/>
      <c r="K45" s="43"/>
      <c r="L45" s="43"/>
      <c r="M45" s="43"/>
      <c r="N45" s="43"/>
      <c r="O45" s="43"/>
    </row>
    <row r="46" spans="1:15" s="9" customFormat="1" ht="75">
      <c r="A46" s="104">
        <v>3</v>
      </c>
      <c r="B46" s="109" t="str">
        <f>'B1'!B45</f>
        <v>Đầu tư máy tính, máy in, máy chiếu cho cơ quan chủ trì đề án (máy trính xách tay, máy in, máy chiếu, máy chụp ảnh, máy quay phim…)</v>
      </c>
      <c r="C46" s="105">
        <f t="shared" si="8"/>
        <v>500000</v>
      </c>
      <c r="D46" s="105">
        <f>F46</f>
        <v>500000</v>
      </c>
      <c r="E46" s="106"/>
      <c r="F46" s="103">
        <f>'B2'!E46</f>
        <v>500000</v>
      </c>
      <c r="G46" s="106"/>
      <c r="H46" s="43"/>
      <c r="I46" s="43"/>
      <c r="J46" s="43"/>
      <c r="K46" s="43"/>
      <c r="L46" s="43"/>
      <c r="M46" s="43"/>
      <c r="N46" s="43"/>
      <c r="O46" s="43"/>
    </row>
    <row r="47" spans="1:15" s="10" customFormat="1" ht="60">
      <c r="A47" s="104">
        <v>4</v>
      </c>
      <c r="B47" s="109" t="str">
        <f>'B1'!B46</f>
        <v>Kinh phí hoạt động của 2 cơ quan chủ trì, đồng chủ trì  đề án (Xăng xe, Văn phòng phẩm, công tác phí…)</v>
      </c>
      <c r="C47" s="105">
        <f t="shared" si="8"/>
        <v>500000</v>
      </c>
      <c r="D47" s="105">
        <f>F47</f>
        <v>500000</v>
      </c>
      <c r="E47" s="104"/>
      <c r="F47" s="103">
        <f>'B2'!E47</f>
        <v>500000</v>
      </c>
      <c r="G47" s="104"/>
      <c r="H47" s="44"/>
      <c r="I47" s="44"/>
      <c r="J47" s="44"/>
      <c r="K47" s="44"/>
      <c r="L47" s="44"/>
      <c r="M47" s="44"/>
      <c r="N47" s="44"/>
      <c r="O47" s="44"/>
    </row>
    <row r="48" spans="1:14" ht="15">
      <c r="A48" s="45"/>
      <c r="B48" s="48" t="s">
        <v>121</v>
      </c>
      <c r="C48" s="47">
        <f>C6+C13+C22+C29+C32+C34+C43</f>
        <v>190056000</v>
      </c>
      <c r="D48" s="47">
        <f>D6+D13+D22+D29+D32+D34+D43</f>
        <v>190056000</v>
      </c>
      <c r="E48" s="47"/>
      <c r="F48" s="47">
        <f>F6+F13+F22+F29+F32+F34+F43</f>
        <v>190056000</v>
      </c>
      <c r="G48" s="46"/>
      <c r="H48" s="46"/>
      <c r="I48" s="46"/>
      <c r="J48" s="46"/>
      <c r="K48" s="46"/>
      <c r="L48" s="46"/>
      <c r="M48" s="46"/>
      <c r="N48" s="46"/>
    </row>
  </sheetData>
  <sheetProtection/>
  <mergeCells count="9">
    <mergeCell ref="A2:O2"/>
    <mergeCell ref="K4:L4"/>
    <mergeCell ref="M4:M5"/>
    <mergeCell ref="N4:N5"/>
    <mergeCell ref="O4:O5"/>
    <mergeCell ref="A4:A5"/>
    <mergeCell ref="B4:B5"/>
    <mergeCell ref="C4:C5"/>
    <mergeCell ref="D4:J4"/>
  </mergeCells>
  <printOptions horizontalCentered="1"/>
  <pageMargins left="0.4330708661417323" right="0.1968503937007874" top="0.5905511811023623" bottom="0.4330708661417323" header="0" footer="0"/>
  <pageSetup horizontalDpi="600" verticalDpi="600" orientation="landscape" paperSize="9" scale="95" r:id="rId1"/>
  <headerFooter>
    <oddFooter>&amp;CTrang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CMS</cp:lastModifiedBy>
  <cp:lastPrinted>2021-01-08T05:56:45Z</cp:lastPrinted>
  <dcterms:created xsi:type="dcterms:W3CDTF">2020-08-06T02:34:09Z</dcterms:created>
  <dcterms:modified xsi:type="dcterms:W3CDTF">2021-01-08T06:01:07Z</dcterms:modified>
  <cp:category/>
  <cp:version/>
  <cp:contentType/>
  <cp:contentStatus/>
</cp:coreProperties>
</file>