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20" activeTab="2"/>
  </bookViews>
  <sheets>
    <sheet name="Bieu 01" sheetId="3" r:id="rId1"/>
    <sheet name="Bieu 02" sheetId="1" r:id="rId2"/>
    <sheet name="Bieu 03" sheetId="2"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D10" i="3"/>
  <c r="E10" i="3"/>
  <c r="F10" i="3"/>
  <c r="G10" i="3"/>
  <c r="H10" i="3"/>
  <c r="G16" i="2"/>
  <c r="G8" i="2"/>
  <c r="G10" i="2"/>
  <c r="G11" i="2"/>
  <c r="G12" i="2"/>
  <c r="G9" i="2"/>
  <c r="N13" i="1"/>
  <c r="F12" i="2"/>
  <c r="E9" i="2"/>
  <c r="E10" i="2"/>
  <c r="E11" i="2"/>
  <c r="E12" i="2"/>
  <c r="E8" i="2"/>
  <c r="D10" i="2"/>
  <c r="D11" i="2"/>
  <c r="D14" i="2" s="1"/>
  <c r="D12" i="2"/>
  <c r="D15" i="2" s="1"/>
  <c r="B12" i="2"/>
  <c r="D9" i="2"/>
  <c r="G16" i="1"/>
  <c r="O16" i="1"/>
  <c r="K15" i="1"/>
  <c r="L15" i="1"/>
  <c r="M15" i="1"/>
  <c r="K14" i="1"/>
  <c r="L14" i="1"/>
  <c r="M14" i="1"/>
  <c r="J15" i="1"/>
  <c r="J14" i="1"/>
  <c r="I14" i="1"/>
  <c r="G13" i="2" l="1"/>
  <c r="H15" i="1" l="1"/>
  <c r="H14" i="1"/>
  <c r="F14" i="1"/>
  <c r="C8" i="3" l="1"/>
  <c r="H12" i="3"/>
  <c r="H13" i="3"/>
  <c r="H14" i="3"/>
  <c r="H15" i="3"/>
  <c r="H16" i="3"/>
  <c r="H11" i="3"/>
  <c r="G12" i="3"/>
  <c r="G13" i="3"/>
  <c r="G14" i="3"/>
  <c r="G15" i="3"/>
  <c r="G11" i="3"/>
  <c r="F8" i="3" l="1"/>
  <c r="E8" i="3"/>
  <c r="D8" i="3"/>
  <c r="E15" i="2"/>
  <c r="E14" i="2"/>
  <c r="E13" i="2"/>
  <c r="I15" i="1"/>
  <c r="F15" i="1"/>
  <c r="N12" i="1"/>
  <c r="N11" i="1"/>
  <c r="F10" i="2" s="1"/>
  <c r="N10" i="1"/>
  <c r="F9" i="2" l="1"/>
  <c r="F15" i="2" s="1"/>
  <c r="N15" i="1"/>
  <c r="N14" i="1"/>
  <c r="F11" i="2"/>
  <c r="F14" i="2" s="1"/>
  <c r="G8" i="3"/>
  <c r="H8" i="3"/>
</calcChain>
</file>

<file path=xl/sharedStrings.xml><?xml version="1.0" encoding="utf-8"?>
<sst xmlns="http://schemas.openxmlformats.org/spreadsheetml/2006/main" count="125" uniqueCount="73">
  <si>
    <t>BÁO CÁO TÌNH HÌNH VAY LẠI VỐN VAY ODA, VAY ƯU ĐÃI NƯỚC NGOÀI CỦA CHÍNH PHỦ</t>
  </si>
  <si>
    <t>Đơn vị: Nguyên tệ</t>
  </si>
  <si>
    <t>STT</t>
  </si>
  <si>
    <t>Tên Dự án/Chương trình</t>
  </si>
  <si>
    <t>Nguồn vốn cho vay lại</t>
  </si>
  <si>
    <t>Nguyên tệ</t>
  </si>
  <si>
    <t>Dư nợ đầu kỳ</t>
  </si>
  <si>
    <t>Dư nợ đầu kỳ quy VNĐ</t>
  </si>
  <si>
    <t>Rút vốn trong kỳ</t>
  </si>
  <si>
    <t>Trả nợ trong kỳ</t>
  </si>
  <si>
    <t>Dư nợ cuối kỳ</t>
  </si>
  <si>
    <t>Dư nợ cuối kỳ quy VND</t>
  </si>
  <si>
    <t>Nợ quá hạn</t>
  </si>
  <si>
    <t>Gốc</t>
  </si>
  <si>
    <t>Lãi</t>
  </si>
  <si>
    <t>Phí QLC VL</t>
  </si>
  <si>
    <t>Cộng</t>
  </si>
  <si>
    <t>I</t>
  </si>
  <si>
    <t>Cấp nước vệ sinh và sức khỏe nông thôn Đồng bằng sông Hồng, tỉnh Ninh Bình</t>
  </si>
  <si>
    <t>WB</t>
  </si>
  <si>
    <t>II</t>
  </si>
  <si>
    <t>Xây dựng âu Kim Đài phục vụ ngăn mặn, giữ ngọt và ứng phó với tác động nước biển dâng cho 06 huyện, thành phố khu vực nam Ninh Bình, tỉnh Ninh Bình</t>
  </si>
  <si>
    <t>AFD</t>
  </si>
  <si>
    <t>EUR</t>
  </si>
  <si>
    <t>III</t>
  </si>
  <si>
    <t>Sửa chữa và nâng cao an toàn hồ đập tỉnh Ninh Bình</t>
  </si>
  <si>
    <t>USD</t>
  </si>
  <si>
    <t>IV</t>
  </si>
  <si>
    <t>Dự án tăng cường quản lý đất đai và cơ sở dữ liệu đất đai thực hiện tại tỉnh Ninh Bình</t>
  </si>
  <si>
    <t>Tổng quy USD</t>
  </si>
  <si>
    <t>-</t>
  </si>
  <si>
    <t>Tổng quy EUR</t>
  </si>
  <si>
    <t>Tổng quy VNĐ</t>
  </si>
  <si>
    <r>
      <rPr>
        <b/>
        <sz val="12"/>
        <rFont val="Times New Roman"/>
        <family val="1"/>
      </rPr>
      <t>BÁO CÁO TÌNH HÌNH VAY LẠI VỐN VAY ODA, VAY ƯU ĐÃI NƯỚC NGOÀI CỦA CHÍNH PHỦ</t>
    </r>
  </si>
  <si>
    <t>Dư nợ đầu kỳ quy VND</t>
  </si>
  <si>
    <t>Trong đó, Dư nợ quá hạn cuối kỳ</t>
  </si>
  <si>
    <r>
      <rPr>
        <sz val="12"/>
        <rFont val="Times New Roman"/>
        <family val="1"/>
      </rPr>
      <t>Xây dựng âu Kim Đài phục vụ ngăn mặn, giữ ngọt và ứng phó với tác động nước biển dâng cho 06 huyện, thành phố khu vực nam Ninh Bình, tỉnh
Ninh Bình (nguyên tệ: EUR)</t>
    </r>
  </si>
  <si>
    <r>
      <rPr>
        <sz val="12"/>
        <rFont val="Times New Roman"/>
        <family val="1"/>
      </rPr>
      <t>Sửa chữa và nâng cao an toàn hồ đập tỉnh Ninh
Bình</t>
    </r>
  </si>
  <si>
    <t>Tổng dư nợ (quy VNĐ)</t>
  </si>
  <si>
    <t>Tổng dư nợ USD</t>
  </si>
  <si>
    <t>Tổng dư nợ EURO</t>
  </si>
  <si>
    <t>Hạn mức nợ theo quy định (VNĐ)</t>
  </si>
  <si>
    <t>Đơn vị:  Triệu đồng</t>
  </si>
  <si>
    <t>TT</t>
  </si>
  <si>
    <t>Nội dung</t>
  </si>
  <si>
    <t>Dư nợ đầu kỳ (ngày 01/01)</t>
  </si>
  <si>
    <t>Vay trong kỳ</t>
  </si>
  <si>
    <t>Trả nợ trong năm</t>
  </si>
  <si>
    <t>Dư nợ cuối kỳ </t>
  </si>
  <si>
    <t>Lãi/phí</t>
  </si>
  <si>
    <t>Tổng</t>
  </si>
  <si>
    <t>A</t>
  </si>
  <si>
    <t>B</t>
  </si>
  <si>
    <t>6=1+2-3</t>
  </si>
  <si>
    <t>Tổng số</t>
  </si>
  <si>
    <t>Vay các tổ chức tài chính, tín dụng</t>
  </si>
  <si>
    <t xml:space="preserve">Vay lại vốn vay nước ngoài </t>
  </si>
  <si>
    <t xml:space="preserve"> Dự án cấp nước vệ sinh và sức khỏe nông thôn Đồng bằng sông Hồng</t>
  </si>
  <si>
    <t>Vay các tổ chức khác</t>
  </si>
  <si>
    <t>Biểu số 01</t>
  </si>
  <si>
    <t>Biểu mẫu: 03</t>
  </si>
  <si>
    <t>Biểu số: 02</t>
  </si>
  <si>
    <t>BÁO CÁO TÌNH HÌNH VAY VÀ TRẢ NỢ CỦA CHÍNH QUYỀN ĐỊA PHƯƠNG 
TỪ NGÀY 01/01/2022 ĐẾN NGÀY 31/12/2022</t>
  </si>
  <si>
    <t>(Kèm theo Công văn số               /UBND-VP5 ngày          tháng        năm 2023 của Ủy ban nhân dân tỉnh Ninh Bình)</t>
  </si>
  <si>
    <t>5=3+4</t>
  </si>
  <si>
    <t>Kỳ báo cáo : từ ngày 01/01/2022 Đến ngày 31/12/2022</t>
  </si>
  <si>
    <t>(Kèm theo Công văn số               /UBND-VP5 ngày          tháng           năm 2023 của Ủy ban nhân dân tỉnh Ninh Bình)</t>
  </si>
  <si>
    <t>(Kèm theo Công văn số               /UBND-VP5 ngày          tháng         năm 2023 của Ủy ban nhân dân tỉnh Ninh Bình)</t>
  </si>
  <si>
    <t>V</t>
  </si>
  <si>
    <r>
      <rPr>
        <b/>
        <sz val="11"/>
        <rFont val="Times New Roman"/>
        <family val="1"/>
      </rPr>
      <t>Phí theo HĐ
vay</t>
    </r>
  </si>
  <si>
    <t>Dự án cải thiện cơ sở hạ tầng đô thị Phát Diệm, huyện Kim Sơn</t>
  </si>
  <si>
    <r>
      <rPr>
        <b/>
        <sz val="11"/>
        <rFont val="Times New Roman"/>
        <family val="1"/>
      </rPr>
      <t>Dư nợ quá hạn
cuối kỳ quy VND</t>
    </r>
  </si>
  <si>
    <t>Tên chủ nợ</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</si>
</sst>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_-* #,##0\ _₫_-;\-* #,##0\ _₫_-;_-* &quot;-&quot;??\ _₫_-;_-@_-"/>
    <numFmt numFmtId="166" formatCode="_-* #,##0.0_-;\-* #,##0.0_-;_-* &quot;-&quot;??_-;_-@_-"/>
    <numFmt numFmtId="167" formatCode="0.00000"/>
    <numFmt numFmtId="168" formatCode="_-* #,##0_-;\-* #,##0_-;_-* &quot;-&quot;??_-;_-@_-"/>
  </numFmts>
  <fonts count="24">
    <font>
      <sz val="10"/>
      <color rgb="FF000000"/>
      <name val="Times New Roman"/>
      <family val="1"/>
    </font>
    <font>
      <sz val="10"/>
      <color rgb="FF000000"/>
      <name val="Times New Roman"/>
      <family val="1"/>
    </font>
    <font>
      <b/>
      <sz val="12"/>
      <name val="Times New Roman"/>
      <family val="1"/>
    </font>
    <font>
      <sz val="12"/>
      <name val="Times New Roman"/>
      <family val="1"/>
    </font>
    <font>
      <sz val="12"/>
      <color rgb="FF000000"/>
      <name val="Times New Roman"/>
      <family val="1"/>
    </font>
    <font>
      <i/>
      <sz val="12"/>
      <name val="Times New Roman"/>
      <family val="1"/>
    </font>
    <font>
      <b/>
      <sz val="12"/>
      <color rgb="FF000000"/>
      <name val="Times New Roman"/>
      <family val="1"/>
    </font>
    <font>
      <sz val="11"/>
      <name val="Times New Roman"/>
      <family val="1"/>
    </font>
    <font>
      <sz val="11"/>
      <color rgb="FF000000"/>
      <name val="Times New Roman"/>
      <family val="1"/>
    </font>
    <font>
      <sz val="10"/>
      <name val="Times New Roman"/>
      <family val="1"/>
    </font>
    <font>
      <sz val="6"/>
      <color rgb="FF000000"/>
      <name val="Times New Roman"/>
      <family val="1"/>
    </font>
    <font>
      <sz val="8.5"/>
      <color rgb="FF000000"/>
      <name val="Carlito"/>
      <family val="2"/>
    </font>
    <font>
      <i/>
      <sz val="11"/>
      <name val="Times New Roman"/>
      <family val="1"/>
    </font>
    <font>
      <sz val="12"/>
      <name val="Times New Roman"/>
      <family val="1"/>
      <charset val="163"/>
    </font>
    <font>
      <sz val="12"/>
      <color theme="1"/>
      <name val="Times New Roman"/>
      <family val="1"/>
      <charset val="163"/>
    </font>
    <font>
      <b/>
      <sz val="12"/>
      <color theme="1"/>
      <name val="Times New Roman"/>
      <family val="1"/>
      <charset val="163"/>
    </font>
    <font>
      <i/>
      <sz val="12"/>
      <color theme="1"/>
      <name val="Times New Roman"/>
      <family val="1"/>
      <charset val="163"/>
    </font>
    <font>
      <b/>
      <sz val="12"/>
      <color rgb="FF000000"/>
      <name val="Times New Roman"/>
      <family val="1"/>
      <charset val="163"/>
    </font>
    <font>
      <sz val="12"/>
      <color rgb="FF000000"/>
      <name val="Times New Roman"/>
      <family val="1"/>
      <charset val="163"/>
    </font>
    <font>
      <sz val="11"/>
      <color theme="1"/>
      <name val="Arial"/>
      <family val="2"/>
      <scheme val="minor"/>
    </font>
    <font>
      <i/>
      <sz val="12"/>
      <color theme="1"/>
      <name val="Times New Roman"/>
      <family val="1"/>
    </font>
    <font>
      <sz val="14"/>
      <color rgb="FF000000"/>
      <name val="Times New Roman"/>
      <family val="1"/>
    </font>
    <font>
      <b/>
      <sz val="11"/>
      <name val="Times New Roman"/>
      <family val="1"/>
    </font>
    <font>
      <i/>
      <sz val="11"/>
      <color rgb="FF000000"/>
      <name val="Times New Roman"/>
      <family val="1"/>
    </font>
  </fonts>
  <fills count="3">
    <fill>
      <patternFill patternType="none"/>
    </fill>
    <fill>
      <patternFill patternType="gray125"/>
    </fill>
    <fill>
      <patternFill patternType="solid">
        <fgColor rgb="FFFFFFFF"/>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6">
    <xf numFmtId="0" fontId="0" fillId="0" borderId="0"/>
    <xf numFmtId="43" fontId="1" fillId="0" borderId="0" applyFont="0" applyFill="0" applyBorder="0" applyAlignment="0" applyProtection="0"/>
    <xf numFmtId="0" fontId="1" fillId="0" borderId="0"/>
    <xf numFmtId="0" fontId="13" fillId="0" borderId="0"/>
    <xf numFmtId="164" fontId="3" fillId="0" borderId="0" applyFont="0" applyFill="0" applyBorder="0" applyAlignment="0" applyProtection="0"/>
    <xf numFmtId="164" fontId="19" fillId="0" borderId="0" applyFont="0" applyFill="0" applyBorder="0" applyAlignment="0" applyProtection="0"/>
  </cellStyleXfs>
  <cellXfs count="115">
    <xf numFmtId="0" fontId="0" fillId="0" borderId="0" xfId="0"/>
    <xf numFmtId="165" fontId="0" fillId="0" borderId="0" xfId="1" applyNumberFormat="1" applyFont="1" applyFill="1" applyBorder="1" applyAlignment="1">
      <alignment horizontal="left" vertical="top"/>
    </xf>
    <xf numFmtId="0" fontId="0" fillId="0" borderId="0" xfId="0" applyFill="1" applyBorder="1" applyAlignment="1">
      <alignment horizontal="left" vertical="top"/>
    </xf>
    <xf numFmtId="0" fontId="4" fillId="0" borderId="1" xfId="0" applyFont="1" applyFill="1" applyBorder="1" applyAlignment="1">
      <alignment horizontal="left" vertical="center" wrapText="1"/>
    </xf>
    <xf numFmtId="1" fontId="6" fillId="0" borderId="11" xfId="0" applyNumberFormat="1" applyFont="1" applyFill="1" applyBorder="1" applyAlignment="1">
      <alignment horizontal="center" vertical="top" shrinkToFit="1"/>
    </xf>
    <xf numFmtId="1" fontId="6" fillId="0" borderId="11" xfId="0" applyNumberFormat="1" applyFont="1" applyFill="1" applyBorder="1" applyAlignment="1">
      <alignment horizontal="left" vertical="top" indent="1" shrinkToFi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165" fontId="8" fillId="0" borderId="11" xfId="1" applyNumberFormat="1" applyFont="1" applyFill="1" applyBorder="1" applyAlignment="1">
      <alignment horizontal="right" vertical="center" shrinkToFit="1"/>
    </xf>
    <xf numFmtId="165" fontId="8" fillId="0" borderId="11" xfId="1" applyNumberFormat="1" applyFont="1" applyFill="1" applyBorder="1" applyAlignment="1">
      <alignment horizontal="left" vertical="center" wrapText="1"/>
    </xf>
    <xf numFmtId="165" fontId="8" fillId="0" borderId="0" xfId="1" applyNumberFormat="1" applyFont="1" applyFill="1" applyBorder="1" applyAlignment="1">
      <alignment horizontal="left" vertical="top"/>
    </xf>
    <xf numFmtId="0" fontId="8" fillId="0" borderId="0" xfId="0" applyFont="1" applyFill="1" applyBorder="1" applyAlignment="1">
      <alignment horizontal="left" vertical="top"/>
    </xf>
    <xf numFmtId="3" fontId="8"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wrapText="1"/>
    </xf>
    <xf numFmtId="165" fontId="9" fillId="0" borderId="11" xfId="1" applyNumberFormat="1" applyFont="1" applyFill="1" applyBorder="1" applyAlignment="1">
      <alignment horizontal="right" vertical="center" wrapText="1"/>
    </xf>
    <xf numFmtId="165" fontId="9" fillId="0" borderId="11" xfId="1" applyNumberFormat="1" applyFont="1" applyFill="1" applyBorder="1" applyAlignment="1">
      <alignment horizontal="center" vertical="center" wrapText="1"/>
    </xf>
    <xf numFmtId="165" fontId="1" fillId="0" borderId="0" xfId="1" applyNumberFormat="1" applyFont="1" applyFill="1" applyBorder="1" applyAlignment="1">
      <alignment horizontal="left" vertical="top"/>
    </xf>
    <xf numFmtId="0" fontId="1" fillId="0" borderId="0" xfId="0" applyFont="1" applyFill="1" applyBorder="1" applyAlignment="1">
      <alignment horizontal="left" vertical="top"/>
    </xf>
    <xf numFmtId="0" fontId="4" fillId="0" borderId="11" xfId="0" applyFont="1" applyFill="1" applyBorder="1" applyAlignment="1">
      <alignment horizontal="left" vertical="center" wrapText="1"/>
    </xf>
    <xf numFmtId="165" fontId="3" fillId="0" borderId="11" xfId="1" applyNumberFormat="1" applyFont="1" applyFill="1" applyBorder="1" applyAlignment="1">
      <alignment horizontal="center" vertical="center" wrapText="1"/>
    </xf>
    <xf numFmtId="165" fontId="4" fillId="0" borderId="0" xfId="1" applyNumberFormat="1" applyFont="1" applyFill="1" applyBorder="1" applyAlignment="1">
      <alignment horizontal="left" vertical="top"/>
    </xf>
    <xf numFmtId="0" fontId="4" fillId="0" borderId="0" xfId="0" applyFont="1" applyFill="1" applyBorder="1" applyAlignment="1">
      <alignment horizontal="left" vertical="top"/>
    </xf>
    <xf numFmtId="165" fontId="10" fillId="0" borderId="0" xfId="1" applyNumberFormat="1" applyFont="1" applyFill="1" applyBorder="1" applyAlignment="1">
      <alignment horizontal="left" vertical="top"/>
    </xf>
    <xf numFmtId="0" fontId="1" fillId="0" borderId="0" xfId="2" applyFill="1" applyBorder="1" applyAlignment="1">
      <alignment horizontal="left" wrapText="1"/>
    </xf>
    <xf numFmtId="0" fontId="1" fillId="0" borderId="0" xfId="2" applyFill="1" applyBorder="1" applyAlignment="1">
      <alignment horizontal="left" vertical="top"/>
    </xf>
    <xf numFmtId="0" fontId="1" fillId="0" borderId="1" xfId="2" applyFill="1" applyBorder="1" applyAlignment="1">
      <alignment horizontal="left" wrapText="1"/>
    </xf>
    <xf numFmtId="0" fontId="1" fillId="0" borderId="1" xfId="2" applyFill="1" applyBorder="1" applyAlignment="1">
      <alignment horizontal="left" vertical="top" wrapText="1" indent="6"/>
    </xf>
    <xf numFmtId="1" fontId="6" fillId="0" borderId="11" xfId="2" applyNumberFormat="1" applyFont="1" applyFill="1" applyBorder="1" applyAlignment="1">
      <alignment horizontal="center" vertical="top" shrinkToFit="1"/>
    </xf>
    <xf numFmtId="1" fontId="6" fillId="0" borderId="5" xfId="2" applyNumberFormat="1" applyFont="1" applyFill="1" applyBorder="1" applyAlignment="1">
      <alignment horizontal="center" vertical="top" shrinkToFit="1"/>
    </xf>
    <xf numFmtId="0" fontId="14" fillId="0" borderId="0" xfId="3" applyFont="1"/>
    <xf numFmtId="0" fontId="17" fillId="2" borderId="18" xfId="3" applyFont="1" applyFill="1" applyBorder="1" applyAlignment="1">
      <alignment horizontal="center" vertical="center" wrapText="1"/>
    </xf>
    <xf numFmtId="0" fontId="18" fillId="2" borderId="19" xfId="3" applyFont="1" applyFill="1" applyBorder="1" applyAlignment="1">
      <alignment horizontal="center" vertical="center" wrapText="1"/>
    </xf>
    <xf numFmtId="0" fontId="17" fillId="2" borderId="20" xfId="3" applyFont="1" applyFill="1" applyBorder="1" applyAlignment="1">
      <alignment horizontal="center" vertical="center" wrapText="1"/>
    </xf>
    <xf numFmtId="166" fontId="17" fillId="2" borderId="20" xfId="4" applyNumberFormat="1" applyFont="1" applyFill="1" applyBorder="1" applyAlignment="1">
      <alignment horizontal="right" vertical="center" wrapText="1"/>
    </xf>
    <xf numFmtId="0" fontId="15" fillId="0" borderId="0" xfId="3" applyFont="1"/>
    <xf numFmtId="0" fontId="17" fillId="2" borderId="13" xfId="3" applyFont="1" applyFill="1" applyBorder="1" applyAlignment="1">
      <alignment horizontal="center" vertical="center" wrapText="1"/>
    </xf>
    <xf numFmtId="0" fontId="17" fillId="2" borderId="13" xfId="3" applyFont="1" applyFill="1" applyBorder="1" applyAlignment="1">
      <alignment vertical="center" wrapText="1"/>
    </xf>
    <xf numFmtId="166" fontId="17" fillId="2" borderId="13" xfId="4" applyNumberFormat="1" applyFont="1" applyFill="1" applyBorder="1" applyAlignment="1">
      <alignment horizontal="right" vertical="center" wrapText="1"/>
    </xf>
    <xf numFmtId="0" fontId="17" fillId="2" borderId="21" xfId="3" applyFont="1" applyFill="1" applyBorder="1" applyAlignment="1">
      <alignment horizontal="center" vertical="center" wrapText="1"/>
    </xf>
    <xf numFmtId="0" fontId="17" fillId="2" borderId="21" xfId="3" applyFont="1" applyFill="1" applyBorder="1" applyAlignment="1">
      <alignment vertical="center" wrapText="1"/>
    </xf>
    <xf numFmtId="166" fontId="17" fillId="2" borderId="21" xfId="4" applyNumberFormat="1" applyFont="1" applyFill="1" applyBorder="1" applyAlignment="1">
      <alignment horizontal="right" vertical="center" wrapText="1"/>
    </xf>
    <xf numFmtId="0" fontId="18" fillId="2" borderId="21" xfId="3" applyFont="1" applyFill="1" applyBorder="1" applyAlignment="1">
      <alignment horizontal="center" vertical="center" wrapText="1"/>
    </xf>
    <xf numFmtId="0" fontId="18" fillId="2" borderId="21" xfId="3" applyFont="1" applyFill="1" applyBorder="1" applyAlignment="1">
      <alignment vertical="center" wrapText="1"/>
    </xf>
    <xf numFmtId="166" fontId="18" fillId="2" borderId="21" xfId="4" applyNumberFormat="1" applyFont="1" applyFill="1" applyBorder="1" applyAlignment="1">
      <alignment horizontal="right" vertical="center" wrapText="1"/>
    </xf>
    <xf numFmtId="167" fontId="14" fillId="0" borderId="0" xfId="3" applyNumberFormat="1" applyFont="1"/>
    <xf numFmtId="0" fontId="17" fillId="2" borderId="22" xfId="3" applyFont="1" applyFill="1" applyBorder="1" applyAlignment="1">
      <alignment horizontal="center" vertical="center" wrapText="1"/>
    </xf>
    <xf numFmtId="0" fontId="17" fillId="2" borderId="22" xfId="3" applyFont="1" applyFill="1" applyBorder="1" applyAlignment="1">
      <alignment vertical="center" wrapText="1"/>
    </xf>
    <xf numFmtId="166" fontId="17" fillId="2" borderId="22" xfId="4" applyNumberFormat="1" applyFont="1" applyFill="1" applyBorder="1" applyAlignment="1">
      <alignment horizontal="right" vertical="center" wrapText="1"/>
    </xf>
    <xf numFmtId="166" fontId="14" fillId="0" borderId="0" xfId="3" applyNumberFormat="1" applyFont="1"/>
    <xf numFmtId="168" fontId="14" fillId="0" borderId="0" xfId="5" applyNumberFormat="1" applyFont="1"/>
    <xf numFmtId="0" fontId="20" fillId="0" borderId="0" xfId="3" applyFont="1" applyAlignment="1">
      <alignment horizontal="right"/>
    </xf>
    <xf numFmtId="165" fontId="3" fillId="0" borderId="11" xfId="1" applyNumberFormat="1" applyFont="1" applyFill="1" applyBorder="1" applyAlignment="1">
      <alignment horizontal="right" vertical="center" wrapText="1"/>
    </xf>
    <xf numFmtId="165" fontId="8" fillId="0" borderId="11" xfId="1" applyNumberFormat="1" applyFont="1" applyFill="1" applyBorder="1" applyAlignment="1">
      <alignment horizontal="right" vertical="center" wrapText="1"/>
    </xf>
    <xf numFmtId="0" fontId="15" fillId="0" borderId="0" xfId="3" applyFont="1" applyAlignment="1">
      <alignment horizontal="center" vertical="center" wrapText="1"/>
    </xf>
    <xf numFmtId="0" fontId="16" fillId="0" borderId="0" xfId="3" applyFont="1" applyAlignment="1">
      <alignment horizontal="center" vertical="center" wrapText="1"/>
    </xf>
    <xf numFmtId="0" fontId="14" fillId="0" borderId="12" xfId="3" applyFont="1" applyBorder="1" applyAlignment="1">
      <alignment horizontal="right"/>
    </xf>
    <xf numFmtId="0" fontId="17" fillId="2" borderId="13"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14" xfId="3" applyFont="1" applyFill="1" applyBorder="1" applyAlignment="1">
      <alignment horizontal="center" vertical="center" wrapText="1"/>
    </xf>
    <xf numFmtId="0" fontId="17" fillId="2" borderId="15" xfId="3" applyFont="1" applyFill="1" applyBorder="1" applyAlignment="1">
      <alignment horizontal="center" vertical="center" wrapText="1"/>
    </xf>
    <xf numFmtId="0" fontId="17" fillId="2" borderId="16" xfId="3"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3" fontId="11" fillId="0" borderId="0" xfId="0" applyNumberFormat="1" applyFont="1" applyFill="1" applyBorder="1" applyAlignment="1">
      <alignment horizontal="right" vertical="top" indent="1" shrinkToFit="1"/>
    </xf>
    <xf numFmtId="3" fontId="11" fillId="0" borderId="0" xfId="0" applyNumberFormat="1" applyFont="1" applyFill="1" applyBorder="1" applyAlignment="1">
      <alignment horizontal="right" indent="1" shrinkToFi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1" fontId="6" fillId="0" borderId="5" xfId="0" applyNumberFormat="1" applyFont="1" applyFill="1" applyBorder="1" applyAlignment="1">
      <alignment horizontal="center" vertical="top" shrinkToFit="1"/>
    </xf>
    <xf numFmtId="1" fontId="6" fillId="0" borderId="7" xfId="0" applyNumberFormat="1" applyFont="1" applyFill="1" applyBorder="1" applyAlignment="1">
      <alignment horizontal="center" vertical="top" shrinkToFi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right"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1" xfId="0" applyFont="1" applyFill="1" applyBorder="1" applyAlignment="1">
      <alignment horizontal="left" vertical="top" wrapText="1" indent="7"/>
    </xf>
    <xf numFmtId="0" fontId="4"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12" fillId="0" borderId="0" xfId="2" applyFont="1" applyFill="1" applyBorder="1" applyAlignment="1">
      <alignment horizontal="right" vertical="top" wrapText="1"/>
    </xf>
    <xf numFmtId="0" fontId="2" fillId="0" borderId="0" xfId="2" applyFont="1" applyFill="1" applyBorder="1" applyAlignment="1">
      <alignment horizontal="center" vertical="top" wrapText="1"/>
    </xf>
    <xf numFmtId="0" fontId="5" fillId="0" borderId="0" xfId="2" applyFont="1" applyFill="1" applyBorder="1" applyAlignment="1">
      <alignment horizontal="center" vertical="center" wrapText="1"/>
    </xf>
    <xf numFmtId="3" fontId="21" fillId="0" borderId="0" xfId="0" applyNumberFormat="1" applyFont="1"/>
    <xf numFmtId="166" fontId="18" fillId="2" borderId="22" xfId="4" applyNumberFormat="1" applyFont="1" applyFill="1" applyBorder="1" applyAlignment="1">
      <alignment horizontal="right" vertical="center" wrapText="1"/>
    </xf>
    <xf numFmtId="0" fontId="2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1" xfId="2" applyFill="1" applyBorder="1" applyAlignment="1">
      <alignment wrapText="1"/>
    </xf>
    <xf numFmtId="0" fontId="23" fillId="0" borderId="1" xfId="2" applyFont="1" applyFill="1" applyBorder="1" applyAlignment="1">
      <alignment horizontal="right" vertical="center" wrapText="1"/>
    </xf>
    <xf numFmtId="0" fontId="3" fillId="0" borderId="23" xfId="2" applyFont="1" applyFill="1" applyBorder="1" applyAlignment="1">
      <alignment horizontal="center" vertical="center" wrapText="1"/>
    </xf>
    <xf numFmtId="0" fontId="3" fillId="0" borderId="23" xfId="2" applyFont="1" applyFill="1" applyBorder="1" applyAlignment="1">
      <alignment horizontal="left" vertical="center" wrapText="1"/>
    </xf>
    <xf numFmtId="0" fontId="1" fillId="0" borderId="23" xfId="2" applyFont="1" applyFill="1" applyBorder="1" applyAlignment="1">
      <alignment horizontal="left" vertical="center" wrapText="1"/>
    </xf>
    <xf numFmtId="3" fontId="1" fillId="0" borderId="23" xfId="2" applyNumberFormat="1" applyFont="1" applyFill="1" applyBorder="1" applyAlignment="1">
      <alignment horizontal="center" vertical="center" shrinkToFit="1"/>
    </xf>
    <xf numFmtId="3" fontId="1" fillId="0" borderId="23" xfId="2" applyNumberFormat="1" applyFont="1" applyFill="1" applyBorder="1" applyAlignment="1">
      <alignment horizontal="right" vertical="center" wrapText="1"/>
    </xf>
    <xf numFmtId="3" fontId="1" fillId="0" borderId="23" xfId="2" applyNumberFormat="1" applyFont="1" applyFill="1" applyBorder="1" applyAlignment="1">
      <alignment horizontal="right" vertical="center" shrinkToFit="1"/>
    </xf>
    <xf numFmtId="0" fontId="3" fillId="0" borderId="24" xfId="2" applyFont="1" applyFill="1" applyBorder="1" applyAlignment="1">
      <alignment horizontal="center" vertical="center" wrapText="1"/>
    </xf>
    <xf numFmtId="0" fontId="1" fillId="0" borderId="24" xfId="2" applyFont="1" applyFill="1" applyBorder="1" applyAlignment="1">
      <alignment horizontal="left" vertical="center" wrapText="1"/>
    </xf>
    <xf numFmtId="0" fontId="0" fillId="0" borderId="24" xfId="2" applyFont="1" applyFill="1" applyBorder="1" applyAlignment="1">
      <alignment horizontal="center" vertical="center" wrapText="1"/>
    </xf>
    <xf numFmtId="3" fontId="1" fillId="0" borderId="24" xfId="2" applyNumberFormat="1" applyFont="1" applyFill="1" applyBorder="1" applyAlignment="1">
      <alignment horizontal="right" vertical="center" shrinkToFit="1"/>
    </xf>
    <xf numFmtId="3" fontId="1" fillId="0" borderId="24" xfId="2" applyNumberFormat="1" applyFont="1" applyFill="1" applyBorder="1" applyAlignment="1">
      <alignment horizontal="center" vertical="center" shrinkToFit="1"/>
    </xf>
    <xf numFmtId="3" fontId="1" fillId="0" borderId="24" xfId="2" applyNumberFormat="1"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3" fillId="0" borderId="24" xfId="2" applyFont="1" applyFill="1" applyBorder="1" applyAlignment="1">
      <alignment horizontal="left" vertical="center" wrapText="1"/>
    </xf>
    <xf numFmtId="0" fontId="1" fillId="0" borderId="25" xfId="2" applyFont="1" applyFill="1" applyBorder="1" applyAlignment="1">
      <alignment horizontal="left" vertical="center" wrapText="1"/>
    </xf>
    <xf numFmtId="0" fontId="3" fillId="0" borderId="25" xfId="2" applyFont="1" applyFill="1" applyBorder="1" applyAlignment="1">
      <alignment horizontal="left" vertical="center" wrapText="1"/>
    </xf>
    <xf numFmtId="3" fontId="1" fillId="0" borderId="25" xfId="2" applyNumberFormat="1" applyFont="1" applyFill="1" applyBorder="1" applyAlignment="1">
      <alignment horizontal="right" vertical="center" shrinkToFit="1"/>
    </xf>
    <xf numFmtId="0" fontId="22" fillId="0" borderId="11" xfId="2" applyFont="1" applyFill="1" applyBorder="1" applyAlignment="1">
      <alignment horizontal="center" vertical="center" wrapText="1"/>
    </xf>
    <xf numFmtId="0" fontId="22" fillId="0" borderId="5" xfId="2" applyFont="1" applyFill="1" applyBorder="1" applyAlignment="1">
      <alignment horizontal="center" vertical="center" wrapText="1"/>
    </xf>
  </cellXfs>
  <cellStyles count="6">
    <cellStyle name="Comma" xfId="1" builtinId="3"/>
    <cellStyle name="Comma 2" xfId="4"/>
    <cellStyle name="Comma 3" xfId="5"/>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85" zoomScaleNormal="85" workbookViewId="0">
      <selection activeCell="D20" sqref="D20"/>
    </sheetView>
  </sheetViews>
  <sheetFormatPr defaultColWidth="10.6640625" defaultRowHeight="15.75"/>
  <cols>
    <col min="1" max="1" width="7.1640625" style="29" customWidth="1"/>
    <col min="2" max="2" width="49.1640625" style="29" customWidth="1"/>
    <col min="3" max="3" width="21" style="29" customWidth="1"/>
    <col min="4" max="4" width="18.83203125" style="29" customWidth="1"/>
    <col min="5" max="5" width="20.1640625" style="29" customWidth="1"/>
    <col min="6" max="6" width="17.5" style="29" customWidth="1"/>
    <col min="7" max="7" width="19.6640625" style="29" customWidth="1"/>
    <col min="8" max="8" width="20.5" style="29" customWidth="1"/>
    <col min="9" max="9" width="22.1640625" style="29" customWidth="1"/>
    <col min="10" max="10" width="20" style="29" customWidth="1"/>
    <col min="11" max="16384" width="10.6640625" style="29"/>
  </cols>
  <sheetData>
    <row r="1" spans="1:9" ht="18.75" customHeight="1">
      <c r="H1" s="50" t="s">
        <v>59</v>
      </c>
    </row>
    <row r="2" spans="1:9" ht="45" customHeight="1">
      <c r="A2" s="53" t="s">
        <v>62</v>
      </c>
      <c r="B2" s="53"/>
      <c r="C2" s="53"/>
      <c r="D2" s="53"/>
      <c r="E2" s="53"/>
      <c r="F2" s="53"/>
      <c r="G2" s="53"/>
      <c r="H2" s="53"/>
    </row>
    <row r="3" spans="1:9" ht="25.5" customHeight="1">
      <c r="A3" s="54" t="s">
        <v>63</v>
      </c>
      <c r="B3" s="54"/>
      <c r="C3" s="54"/>
      <c r="D3" s="54"/>
      <c r="E3" s="54"/>
      <c r="F3" s="54"/>
      <c r="G3" s="54"/>
      <c r="H3" s="54"/>
    </row>
    <row r="4" spans="1:9" ht="21" customHeight="1">
      <c r="G4" s="55" t="s">
        <v>42</v>
      </c>
      <c r="H4" s="55"/>
    </row>
    <row r="5" spans="1:9" ht="28.5" customHeight="1">
      <c r="A5" s="56" t="s">
        <v>43</v>
      </c>
      <c r="B5" s="56" t="s">
        <v>44</v>
      </c>
      <c r="C5" s="56" t="s">
        <v>45</v>
      </c>
      <c r="D5" s="56" t="s">
        <v>46</v>
      </c>
      <c r="E5" s="58" t="s">
        <v>47</v>
      </c>
      <c r="F5" s="59"/>
      <c r="G5" s="60"/>
      <c r="H5" s="56" t="s">
        <v>48</v>
      </c>
    </row>
    <row r="6" spans="1:9" ht="32.25" customHeight="1">
      <c r="A6" s="57"/>
      <c r="B6" s="57"/>
      <c r="C6" s="57"/>
      <c r="D6" s="57"/>
      <c r="E6" s="30" t="s">
        <v>13</v>
      </c>
      <c r="F6" s="30" t="s">
        <v>49</v>
      </c>
      <c r="G6" s="30" t="s">
        <v>50</v>
      </c>
      <c r="H6" s="57"/>
    </row>
    <row r="7" spans="1:9" ht="18" customHeight="1">
      <c r="A7" s="31" t="s">
        <v>51</v>
      </c>
      <c r="B7" s="31" t="s">
        <v>52</v>
      </c>
      <c r="C7" s="31">
        <v>1</v>
      </c>
      <c r="D7" s="31">
        <v>2</v>
      </c>
      <c r="E7" s="31">
        <v>3</v>
      </c>
      <c r="F7" s="31">
        <v>4</v>
      </c>
      <c r="G7" s="31" t="s">
        <v>64</v>
      </c>
      <c r="H7" s="31" t="s">
        <v>53</v>
      </c>
    </row>
    <row r="8" spans="1:9" s="34" customFormat="1" ht="29.25" customHeight="1">
      <c r="A8" s="32"/>
      <c r="B8" s="32" t="s">
        <v>54</v>
      </c>
      <c r="C8" s="33">
        <f>+C9+C10+C16</f>
        <v>237249.70000000004</v>
      </c>
      <c r="D8" s="33">
        <f t="shared" ref="D8:H8" si="0">+D9+D10+D16</f>
        <v>34742.800000000003</v>
      </c>
      <c r="E8" s="33">
        <f>+E9+E10+E16</f>
        <v>17245.609866999999</v>
      </c>
      <c r="F8" s="33">
        <f t="shared" si="0"/>
        <v>2753.6</v>
      </c>
      <c r="G8" s="33">
        <f t="shared" si="0"/>
        <v>19999.209867000001</v>
      </c>
      <c r="H8" s="33">
        <f t="shared" si="0"/>
        <v>254746.89013300004</v>
      </c>
    </row>
    <row r="9" spans="1:9" s="34" customFormat="1" ht="37.5" customHeight="1">
      <c r="A9" s="35" t="s">
        <v>17</v>
      </c>
      <c r="B9" s="36" t="s">
        <v>55</v>
      </c>
      <c r="C9" s="37">
        <v>0</v>
      </c>
      <c r="D9" s="37">
        <v>0</v>
      </c>
      <c r="E9" s="37">
        <v>0</v>
      </c>
      <c r="F9" s="37">
        <v>0</v>
      </c>
      <c r="G9" s="37">
        <v>0</v>
      </c>
      <c r="H9" s="37">
        <v>0</v>
      </c>
    </row>
    <row r="10" spans="1:9" s="34" customFormat="1" ht="24.75" customHeight="1">
      <c r="A10" s="38" t="s">
        <v>20</v>
      </c>
      <c r="B10" s="39" t="s">
        <v>56</v>
      </c>
      <c r="C10" s="40">
        <f>+SUM(C11:C15)</f>
        <v>237249.70000000004</v>
      </c>
      <c r="D10" s="40">
        <f t="shared" ref="D10:H10" si="1">+SUM(D11:D15)</f>
        <v>34742.800000000003</v>
      </c>
      <c r="E10" s="40">
        <f t="shared" si="1"/>
        <v>17245.609866999999</v>
      </c>
      <c r="F10" s="40">
        <f t="shared" si="1"/>
        <v>2753.6</v>
      </c>
      <c r="G10" s="40">
        <f t="shared" si="1"/>
        <v>19999.209867000001</v>
      </c>
      <c r="H10" s="40">
        <f t="shared" si="1"/>
        <v>254746.89013300004</v>
      </c>
    </row>
    <row r="11" spans="1:9" ht="33.75" customHeight="1">
      <c r="A11" s="41">
        <v>1</v>
      </c>
      <c r="B11" s="42" t="s">
        <v>57</v>
      </c>
      <c r="C11" s="43">
        <v>104950.6</v>
      </c>
      <c r="D11" s="43"/>
      <c r="E11" s="43">
        <v>14164.009867000001</v>
      </c>
      <c r="F11" s="43"/>
      <c r="G11" s="43">
        <f>+E11+F11</f>
        <v>14164.009867000001</v>
      </c>
      <c r="H11" s="43">
        <f>+C11+D11-E11</f>
        <v>90786.590133000005</v>
      </c>
      <c r="I11" s="44"/>
    </row>
    <row r="12" spans="1:9" ht="63">
      <c r="A12" s="41">
        <v>2</v>
      </c>
      <c r="B12" s="42" t="s">
        <v>21</v>
      </c>
      <c r="C12" s="43">
        <v>119479.80000000002</v>
      </c>
      <c r="D12" s="43">
        <v>14016.6</v>
      </c>
      <c r="E12" s="43"/>
      <c r="F12" s="43">
        <v>323.8</v>
      </c>
      <c r="G12" s="43">
        <f t="shared" ref="G12:G15" si="2">+E12+F12</f>
        <v>323.8</v>
      </c>
      <c r="H12" s="43">
        <f t="shared" ref="H12:H16" si="3">+C12+D12-E12</f>
        <v>133496.40000000002</v>
      </c>
    </row>
    <row r="13" spans="1:9" ht="31.5">
      <c r="A13" s="41">
        <v>3</v>
      </c>
      <c r="B13" s="42" t="s">
        <v>25</v>
      </c>
      <c r="C13" s="43">
        <v>11147.6</v>
      </c>
      <c r="D13" s="43">
        <v>16170.9</v>
      </c>
      <c r="E13" s="43">
        <v>1637.8</v>
      </c>
      <c r="F13" s="43">
        <v>291.5</v>
      </c>
      <c r="G13" s="43">
        <f t="shared" si="2"/>
        <v>1929.3</v>
      </c>
      <c r="H13" s="43">
        <f t="shared" si="3"/>
        <v>25680.7</v>
      </c>
    </row>
    <row r="14" spans="1:9" ht="31.5">
      <c r="A14" s="41">
        <v>4</v>
      </c>
      <c r="B14" s="42" t="s">
        <v>28</v>
      </c>
      <c r="C14" s="43">
        <v>1671.7</v>
      </c>
      <c r="D14" s="43">
        <v>946.7</v>
      </c>
      <c r="E14" s="43">
        <v>1443.8</v>
      </c>
      <c r="F14" s="43">
        <v>140.1</v>
      </c>
      <c r="G14" s="43">
        <f t="shared" si="2"/>
        <v>1583.8999999999999</v>
      </c>
      <c r="H14" s="43">
        <f t="shared" si="3"/>
        <v>1174.6000000000001</v>
      </c>
    </row>
    <row r="15" spans="1:9" ht="39.75" customHeight="1">
      <c r="A15" s="41">
        <v>5</v>
      </c>
      <c r="B15" s="42" t="s">
        <v>70</v>
      </c>
      <c r="C15" s="43"/>
      <c r="D15" s="43">
        <v>3608.6</v>
      </c>
      <c r="E15" s="43"/>
      <c r="F15" s="43">
        <v>1998.2</v>
      </c>
      <c r="G15" s="43">
        <f t="shared" si="2"/>
        <v>1998.2</v>
      </c>
      <c r="H15" s="43">
        <f t="shared" si="3"/>
        <v>3608.6</v>
      </c>
    </row>
    <row r="16" spans="1:9" s="34" customFormat="1" ht="25.5" customHeight="1">
      <c r="A16" s="45" t="s">
        <v>24</v>
      </c>
      <c r="B16" s="46" t="s">
        <v>58</v>
      </c>
      <c r="C16" s="47">
        <v>0</v>
      </c>
      <c r="D16" s="47">
        <v>0</v>
      </c>
      <c r="E16" s="47">
        <v>0</v>
      </c>
      <c r="F16" s="47">
        <v>0</v>
      </c>
      <c r="G16" s="47">
        <v>0</v>
      </c>
      <c r="H16" s="90">
        <f t="shared" si="3"/>
        <v>0</v>
      </c>
    </row>
    <row r="17" spans="3:9">
      <c r="C17" s="48"/>
      <c r="D17" s="48"/>
      <c r="E17" s="48"/>
      <c r="F17" s="48"/>
      <c r="G17" s="48"/>
      <c r="H17" s="48"/>
    </row>
    <row r="18" spans="3:9">
      <c r="E18" s="49"/>
    </row>
    <row r="19" spans="3:9" ht="18.75">
      <c r="E19" s="49"/>
      <c r="I19" s="89"/>
    </row>
    <row r="20" spans="3:9" ht="18.75">
      <c r="I20" s="89"/>
    </row>
    <row r="21" spans="3:9" ht="18.75">
      <c r="I21" s="89"/>
    </row>
  </sheetData>
  <mergeCells count="9">
    <mergeCell ref="A2:H2"/>
    <mergeCell ref="A3:H3"/>
    <mergeCell ref="G4:H4"/>
    <mergeCell ref="A5:A6"/>
    <mergeCell ref="B5:B6"/>
    <mergeCell ref="C5:C6"/>
    <mergeCell ref="D5:D6"/>
    <mergeCell ref="E5:G5"/>
    <mergeCell ref="H5:H6"/>
  </mergeCells>
  <pageMargins left="0.23622047244094491" right="0.27559055118110237" top="0.43307086614173229"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4" zoomScaleNormal="100" workbookViewId="0">
      <selection activeCell="Q5" sqref="Q5:T5"/>
    </sheetView>
  </sheetViews>
  <sheetFormatPr defaultRowHeight="12.75"/>
  <cols>
    <col min="1" max="1" width="6.1640625" style="2" customWidth="1"/>
    <col min="2" max="2" width="11.1640625" style="2" customWidth="1"/>
    <col min="3" max="3" width="16" style="2" customWidth="1"/>
    <col min="4" max="4" width="9.33203125" style="2" customWidth="1"/>
    <col min="5" max="5" width="8.1640625" style="2" customWidth="1"/>
    <col min="6" max="6" width="10" style="2" customWidth="1"/>
    <col min="7" max="7" width="15.1640625" style="2" customWidth="1"/>
    <col min="8" max="8" width="11.33203125" style="2" customWidth="1"/>
    <col min="9" max="9" width="13.1640625" style="2" customWidth="1"/>
    <col min="10" max="10" width="13.33203125" style="2" customWidth="1"/>
    <col min="11" max="12" width="5.83203125" style="2" customWidth="1"/>
    <col min="13" max="13" width="12.6640625" style="2" customWidth="1"/>
    <col min="14" max="14" width="11.1640625" style="2" customWidth="1"/>
    <col min="15" max="15" width="16.5" style="2" customWidth="1"/>
    <col min="16" max="16" width="7.33203125" style="2" customWidth="1"/>
    <col min="17" max="17" width="5.83203125" style="2" customWidth="1"/>
    <col min="18" max="18" width="5.6640625" style="2" customWidth="1"/>
    <col min="19" max="19" width="5.83203125" style="2" customWidth="1"/>
    <col min="20" max="20" width="7.33203125" style="2" customWidth="1"/>
    <col min="21" max="21" width="22.33203125" style="1" hidden="1" customWidth="1"/>
    <col min="22" max="22" width="18.5" style="1" hidden="1" customWidth="1"/>
    <col min="23" max="16384" width="9.33203125" style="2"/>
  </cols>
  <sheetData>
    <row r="1" spans="1:22" ht="14.25" customHeight="1">
      <c r="A1" s="77" t="s">
        <v>61</v>
      </c>
      <c r="B1" s="77"/>
      <c r="C1" s="77"/>
      <c r="D1" s="77"/>
      <c r="E1" s="77"/>
      <c r="F1" s="77"/>
      <c r="G1" s="77"/>
      <c r="H1" s="77"/>
      <c r="I1" s="77"/>
      <c r="J1" s="77"/>
      <c r="K1" s="77"/>
      <c r="L1" s="77"/>
      <c r="M1" s="77"/>
      <c r="N1" s="77"/>
      <c r="O1" s="77"/>
      <c r="P1" s="77"/>
      <c r="Q1" s="77"/>
      <c r="R1" s="77"/>
      <c r="S1" s="77"/>
      <c r="T1" s="77"/>
    </row>
    <row r="2" spans="1:22" ht="19.7" customHeight="1">
      <c r="A2" s="78" t="s">
        <v>0</v>
      </c>
      <c r="B2" s="78"/>
      <c r="C2" s="78"/>
      <c r="D2" s="78"/>
      <c r="E2" s="78"/>
      <c r="F2" s="78"/>
      <c r="G2" s="78"/>
      <c r="H2" s="78"/>
      <c r="I2" s="78"/>
      <c r="J2" s="78"/>
      <c r="K2" s="78"/>
      <c r="L2" s="78"/>
      <c r="M2" s="78"/>
      <c r="N2" s="78"/>
      <c r="O2" s="78"/>
      <c r="P2" s="78"/>
      <c r="Q2" s="78"/>
      <c r="R2" s="78"/>
      <c r="S2" s="78"/>
      <c r="T2" s="78"/>
    </row>
    <row r="3" spans="1:22" ht="27.75" customHeight="1">
      <c r="A3" s="78" t="s">
        <v>65</v>
      </c>
      <c r="B3" s="78"/>
      <c r="C3" s="78"/>
      <c r="D3" s="78"/>
      <c r="E3" s="78"/>
      <c r="F3" s="78"/>
      <c r="G3" s="78"/>
      <c r="H3" s="78"/>
      <c r="I3" s="78"/>
      <c r="J3" s="78"/>
      <c r="K3" s="78"/>
      <c r="L3" s="78"/>
      <c r="M3" s="78"/>
      <c r="N3" s="78"/>
      <c r="O3" s="78"/>
      <c r="P3" s="78"/>
      <c r="Q3" s="78"/>
      <c r="R3" s="78"/>
      <c r="S3" s="78"/>
      <c r="T3" s="78"/>
    </row>
    <row r="4" spans="1:22" ht="20.25" customHeight="1">
      <c r="A4" s="79" t="s">
        <v>66</v>
      </c>
      <c r="B4" s="79"/>
      <c r="C4" s="79"/>
      <c r="D4" s="79"/>
      <c r="E4" s="79"/>
      <c r="F4" s="79"/>
      <c r="G4" s="79"/>
      <c r="H4" s="79"/>
      <c r="I4" s="79"/>
      <c r="J4" s="79"/>
      <c r="K4" s="79"/>
      <c r="L4" s="79"/>
      <c r="M4" s="79"/>
      <c r="N4" s="79"/>
      <c r="O4" s="79"/>
      <c r="P4" s="79"/>
      <c r="Q4" s="79"/>
      <c r="R4" s="79"/>
      <c r="S4" s="79"/>
      <c r="T4" s="79"/>
    </row>
    <row r="5" spans="1:22" ht="16.5" customHeight="1">
      <c r="A5" s="3"/>
      <c r="B5" s="80"/>
      <c r="C5" s="80"/>
      <c r="D5" s="3"/>
      <c r="E5" s="3"/>
      <c r="F5" s="81"/>
      <c r="G5" s="81"/>
      <c r="H5" s="81"/>
      <c r="I5" s="81"/>
      <c r="J5" s="81"/>
      <c r="K5" s="81"/>
      <c r="L5" s="81"/>
      <c r="M5" s="3"/>
      <c r="N5" s="3"/>
      <c r="O5" s="3"/>
      <c r="P5" s="3"/>
      <c r="Q5" s="82" t="s">
        <v>1</v>
      </c>
      <c r="R5" s="82"/>
      <c r="S5" s="82"/>
      <c r="T5" s="82"/>
    </row>
    <row r="6" spans="1:22" ht="21" customHeight="1">
      <c r="A6" s="71" t="s">
        <v>2</v>
      </c>
      <c r="B6" s="73" t="s">
        <v>3</v>
      </c>
      <c r="C6" s="74"/>
      <c r="D6" s="71" t="s">
        <v>4</v>
      </c>
      <c r="E6" s="71" t="s">
        <v>5</v>
      </c>
      <c r="F6" s="71" t="s">
        <v>6</v>
      </c>
      <c r="G6" s="71" t="s">
        <v>7</v>
      </c>
      <c r="H6" s="71" t="s">
        <v>8</v>
      </c>
      <c r="I6" s="83" t="s">
        <v>9</v>
      </c>
      <c r="J6" s="84"/>
      <c r="K6" s="84"/>
      <c r="L6" s="84"/>
      <c r="M6" s="85"/>
      <c r="N6" s="71" t="s">
        <v>10</v>
      </c>
      <c r="O6" s="71" t="s">
        <v>11</v>
      </c>
      <c r="P6" s="83" t="s">
        <v>12</v>
      </c>
      <c r="Q6" s="84"/>
      <c r="R6" s="84"/>
      <c r="S6" s="84"/>
      <c r="T6" s="85"/>
    </row>
    <row r="7" spans="1:22" ht="61.5" customHeight="1">
      <c r="A7" s="72"/>
      <c r="B7" s="75"/>
      <c r="C7" s="76"/>
      <c r="D7" s="72"/>
      <c r="E7" s="72"/>
      <c r="F7" s="72"/>
      <c r="G7" s="72"/>
      <c r="H7" s="72"/>
      <c r="I7" s="91" t="s">
        <v>13</v>
      </c>
      <c r="J7" s="91" t="s">
        <v>49</v>
      </c>
      <c r="K7" s="92" t="s">
        <v>69</v>
      </c>
      <c r="L7" s="91" t="s">
        <v>15</v>
      </c>
      <c r="M7" s="91" t="s">
        <v>16</v>
      </c>
      <c r="N7" s="72"/>
      <c r="O7" s="72"/>
      <c r="P7" s="91" t="s">
        <v>13</v>
      </c>
      <c r="Q7" s="91" t="s">
        <v>14</v>
      </c>
      <c r="R7" s="92" t="s">
        <v>69</v>
      </c>
      <c r="S7" s="91" t="s">
        <v>15</v>
      </c>
      <c r="T7" s="91" t="s">
        <v>16</v>
      </c>
    </row>
    <row r="8" spans="1:22" ht="16.7" customHeight="1">
      <c r="A8" s="4">
        <v>1</v>
      </c>
      <c r="B8" s="69">
        <v>2</v>
      </c>
      <c r="C8" s="70"/>
      <c r="D8" s="4">
        <v>3</v>
      </c>
      <c r="E8" s="4">
        <v>4</v>
      </c>
      <c r="F8" s="4">
        <v>5</v>
      </c>
      <c r="G8" s="4">
        <v>6</v>
      </c>
      <c r="H8" s="4">
        <v>7</v>
      </c>
      <c r="I8" s="4">
        <v>8</v>
      </c>
      <c r="J8" s="4">
        <v>9</v>
      </c>
      <c r="K8" s="5">
        <v>10</v>
      </c>
      <c r="L8" s="4">
        <v>11</v>
      </c>
      <c r="M8" s="5">
        <v>12</v>
      </c>
      <c r="N8" s="4">
        <v>13</v>
      </c>
      <c r="O8" s="4">
        <v>14</v>
      </c>
      <c r="P8" s="4">
        <v>15</v>
      </c>
      <c r="Q8" s="4">
        <v>16</v>
      </c>
      <c r="R8" s="4">
        <v>17</v>
      </c>
      <c r="S8" s="4">
        <v>18</v>
      </c>
      <c r="T8" s="4">
        <v>19</v>
      </c>
    </row>
    <row r="9" spans="1:22" s="11" customFormat="1" ht="63.75" customHeight="1">
      <c r="A9" s="6" t="s">
        <v>17</v>
      </c>
      <c r="B9" s="65" t="s">
        <v>18</v>
      </c>
      <c r="C9" s="66"/>
      <c r="D9" s="6" t="s">
        <v>19</v>
      </c>
      <c r="E9" s="7"/>
      <c r="F9" s="12"/>
      <c r="G9" s="12">
        <v>104950637797.99997</v>
      </c>
      <c r="H9" s="12">
        <v>0</v>
      </c>
      <c r="I9" s="12"/>
      <c r="J9" s="12"/>
      <c r="K9" s="12"/>
      <c r="L9" s="12"/>
      <c r="M9" s="12">
        <v>0</v>
      </c>
      <c r="N9" s="12"/>
      <c r="O9" s="12">
        <v>90786627930.999969</v>
      </c>
      <c r="P9" s="52"/>
      <c r="Q9" s="52"/>
      <c r="R9" s="52"/>
      <c r="S9" s="52"/>
      <c r="T9" s="9"/>
      <c r="U9" s="10"/>
      <c r="V9" s="8"/>
    </row>
    <row r="10" spans="1:22" s="11" customFormat="1" ht="109.5" customHeight="1">
      <c r="A10" s="6" t="s">
        <v>20</v>
      </c>
      <c r="B10" s="65" t="s">
        <v>21</v>
      </c>
      <c r="C10" s="66"/>
      <c r="D10" s="6" t="s">
        <v>22</v>
      </c>
      <c r="E10" s="6" t="s">
        <v>23</v>
      </c>
      <c r="F10" s="12">
        <v>4713087.8899999997</v>
      </c>
      <c r="G10" s="12">
        <v>119479800000.00002</v>
      </c>
      <c r="H10" s="12">
        <v>606712.68000000005</v>
      </c>
      <c r="I10" s="12"/>
      <c r="J10" s="12">
        <v>11137.074802569445</v>
      </c>
      <c r="K10" s="12"/>
      <c r="L10" s="12"/>
      <c r="M10" s="12">
        <v>11137.074802569445</v>
      </c>
      <c r="N10" s="12">
        <f>+F10+H10-I10</f>
        <v>5319800.5699999994</v>
      </c>
      <c r="O10" s="12">
        <v>133496435000.00002</v>
      </c>
      <c r="P10" s="52"/>
      <c r="Q10" s="52"/>
      <c r="R10" s="52"/>
      <c r="S10" s="52"/>
      <c r="T10" s="9"/>
      <c r="U10" s="10"/>
      <c r="V10" s="10"/>
    </row>
    <row r="11" spans="1:22" s="11" customFormat="1" ht="63" customHeight="1">
      <c r="A11" s="6" t="s">
        <v>24</v>
      </c>
      <c r="B11" s="65" t="s">
        <v>25</v>
      </c>
      <c r="C11" s="66"/>
      <c r="D11" s="6" t="s">
        <v>19</v>
      </c>
      <c r="E11" s="6" t="s">
        <v>26</v>
      </c>
      <c r="F11" s="12">
        <v>289331.58749999997</v>
      </c>
      <c r="G11" s="12">
        <v>11147580214.000002</v>
      </c>
      <c r="H11" s="12">
        <v>917995.6</v>
      </c>
      <c r="I11" s="12">
        <v>91535.37</v>
      </c>
      <c r="J11" s="12">
        <v>11886.825503472224</v>
      </c>
      <c r="K11" s="12"/>
      <c r="L11" s="12"/>
      <c r="M11" s="12">
        <v>103422.19550347222</v>
      </c>
      <c r="N11" s="12">
        <f>+F11+H11-I11</f>
        <v>1115791.8174999999</v>
      </c>
      <c r="O11" s="12">
        <v>25680720473</v>
      </c>
      <c r="P11" s="52"/>
      <c r="Q11" s="52"/>
      <c r="R11" s="52"/>
      <c r="S11" s="52"/>
      <c r="T11" s="9"/>
      <c r="U11" s="10"/>
      <c r="V11" s="10"/>
    </row>
    <row r="12" spans="1:22" s="11" customFormat="1" ht="72" customHeight="1">
      <c r="A12" s="6" t="s">
        <v>27</v>
      </c>
      <c r="B12" s="65" t="s">
        <v>28</v>
      </c>
      <c r="C12" s="66"/>
      <c r="D12" s="6" t="s">
        <v>19</v>
      </c>
      <c r="E12" s="6" t="s">
        <v>26</v>
      </c>
      <c r="F12" s="12">
        <v>144074.22399999999</v>
      </c>
      <c r="G12" s="12">
        <v>1671700291</v>
      </c>
      <c r="H12" s="12"/>
      <c r="I12" s="12">
        <v>29907.27</v>
      </c>
      <c r="J12" s="12">
        <v>5909</v>
      </c>
      <c r="K12" s="12"/>
      <c r="L12" s="12"/>
      <c r="M12" s="12">
        <v>35816.270000000004</v>
      </c>
      <c r="N12" s="12">
        <f>+F12+H12-I12</f>
        <v>114166.95399999998</v>
      </c>
      <c r="O12" s="12">
        <v>1174628737.0000002</v>
      </c>
      <c r="P12" s="52"/>
      <c r="Q12" s="52"/>
      <c r="R12" s="52"/>
      <c r="S12" s="52"/>
      <c r="T12" s="9"/>
      <c r="U12" s="10"/>
      <c r="V12" s="10"/>
    </row>
    <row r="13" spans="1:22" s="11" customFormat="1" ht="98.25" customHeight="1">
      <c r="A13" s="6" t="s">
        <v>68</v>
      </c>
      <c r="B13" s="65" t="s">
        <v>70</v>
      </c>
      <c r="C13" s="66"/>
      <c r="D13" s="6" t="s">
        <v>22</v>
      </c>
      <c r="E13" s="6" t="s">
        <v>23</v>
      </c>
      <c r="F13" s="12"/>
      <c r="G13" s="12"/>
      <c r="H13" s="12">
        <v>150000</v>
      </c>
      <c r="I13" s="12"/>
      <c r="J13" s="12"/>
      <c r="K13" s="12">
        <v>80000</v>
      </c>
      <c r="L13" s="12"/>
      <c r="M13" s="12">
        <v>80000</v>
      </c>
      <c r="N13" s="12">
        <f>+H13</f>
        <v>150000</v>
      </c>
      <c r="O13" s="12">
        <v>3608550000</v>
      </c>
      <c r="P13" s="52"/>
      <c r="Q13" s="52"/>
      <c r="R13" s="52"/>
      <c r="S13" s="52"/>
      <c r="T13" s="9"/>
      <c r="U13" s="10"/>
      <c r="V13" s="10"/>
    </row>
    <row r="14" spans="1:22" s="17" customFormat="1" ht="21.75" customHeight="1">
      <c r="A14" s="13"/>
      <c r="B14" s="67" t="s">
        <v>29</v>
      </c>
      <c r="C14" s="68"/>
      <c r="D14" s="13"/>
      <c r="E14" s="13"/>
      <c r="F14" s="12">
        <f>+F12+F11</f>
        <v>433405.81149999995</v>
      </c>
      <c r="G14" s="12"/>
      <c r="H14" s="12">
        <f>+H12+H11</f>
        <v>917995.6</v>
      </c>
      <c r="I14" s="12">
        <f>+I12+I11</f>
        <v>121442.64</v>
      </c>
      <c r="J14" s="12">
        <f>+J12+J11</f>
        <v>17795.825503472224</v>
      </c>
      <c r="K14" s="12">
        <f t="shared" ref="K14:M14" si="0">+K12+K11</f>
        <v>0</v>
      </c>
      <c r="L14" s="12">
        <f t="shared" si="0"/>
        <v>0</v>
      </c>
      <c r="M14" s="12">
        <f t="shared" si="0"/>
        <v>139238.46550347222</v>
      </c>
      <c r="N14" s="12">
        <f>+N12+N11</f>
        <v>1229958.7714999998</v>
      </c>
      <c r="O14" s="12" t="s">
        <v>30</v>
      </c>
      <c r="P14" s="14" t="s">
        <v>30</v>
      </c>
      <c r="Q14" s="14" t="s">
        <v>30</v>
      </c>
      <c r="R14" s="14" t="s">
        <v>30</v>
      </c>
      <c r="S14" s="14" t="s">
        <v>30</v>
      </c>
      <c r="T14" s="15" t="s">
        <v>30</v>
      </c>
      <c r="U14" s="16"/>
      <c r="V14" s="16"/>
    </row>
    <row r="15" spans="1:22" s="17" customFormat="1" ht="16.350000000000001" customHeight="1">
      <c r="A15" s="13"/>
      <c r="B15" s="67" t="s">
        <v>31</v>
      </c>
      <c r="C15" s="68"/>
      <c r="D15" s="13"/>
      <c r="E15" s="13"/>
      <c r="F15" s="12">
        <f>+F10</f>
        <v>4713087.8899999997</v>
      </c>
      <c r="G15" s="12"/>
      <c r="H15" s="12">
        <f>+H10+H13</f>
        <v>756712.68</v>
      </c>
      <c r="I15" s="12">
        <f t="shared" ref="H15:M15" si="1">+I10</f>
        <v>0</v>
      </c>
      <c r="J15" s="12">
        <f>+J10+J13</f>
        <v>11137.074802569445</v>
      </c>
      <c r="K15" s="12">
        <f t="shared" ref="K15:N15" si="2">+K10+K13</f>
        <v>80000</v>
      </c>
      <c r="L15" s="12">
        <f t="shared" si="2"/>
        <v>0</v>
      </c>
      <c r="M15" s="12">
        <f t="shared" si="2"/>
        <v>91137.074802569448</v>
      </c>
      <c r="N15" s="12">
        <f t="shared" si="2"/>
        <v>5469800.5699999994</v>
      </c>
      <c r="O15" s="12" t="s">
        <v>30</v>
      </c>
      <c r="P15" s="14" t="s">
        <v>30</v>
      </c>
      <c r="Q15" s="14" t="s">
        <v>30</v>
      </c>
      <c r="R15" s="14" t="s">
        <v>30</v>
      </c>
      <c r="S15" s="14" t="s">
        <v>30</v>
      </c>
      <c r="T15" s="15" t="s">
        <v>30</v>
      </c>
      <c r="U15" s="16"/>
      <c r="V15" s="16"/>
    </row>
    <row r="16" spans="1:22" s="21" customFormat="1" ht="16.350000000000001" customHeight="1">
      <c r="A16" s="18"/>
      <c r="B16" s="61" t="s">
        <v>32</v>
      </c>
      <c r="C16" s="62"/>
      <c r="D16" s="18"/>
      <c r="E16" s="18"/>
      <c r="F16" s="12"/>
      <c r="G16" s="12">
        <f>+SUM(G9:G12)</f>
        <v>237249718303</v>
      </c>
      <c r="H16" s="12">
        <v>34742842705</v>
      </c>
      <c r="I16" s="12">
        <v>17245598867</v>
      </c>
      <c r="J16" s="12"/>
      <c r="K16" s="12"/>
      <c r="L16" s="12"/>
      <c r="M16" s="12"/>
      <c r="N16" s="12"/>
      <c r="O16" s="12">
        <f>+G16+H16-I16</f>
        <v>254746962141</v>
      </c>
      <c r="P16" s="51" t="s">
        <v>30</v>
      </c>
      <c r="Q16" s="51" t="s">
        <v>30</v>
      </c>
      <c r="R16" s="51" t="s">
        <v>30</v>
      </c>
      <c r="S16" s="51" t="s">
        <v>30</v>
      </c>
      <c r="T16" s="19" t="s">
        <v>30</v>
      </c>
      <c r="U16" s="20"/>
      <c r="V16" s="20"/>
    </row>
    <row r="17" spans="1:15" ht="17.25" customHeight="1">
      <c r="O17" s="22"/>
    </row>
    <row r="18" spans="1:15" ht="40.5" hidden="1" customHeight="1">
      <c r="A18" s="63"/>
      <c r="B18" s="63"/>
    </row>
    <row r="19" spans="1:15" ht="49.5" hidden="1" customHeight="1">
      <c r="A19" s="64"/>
      <c r="B19" s="64"/>
    </row>
  </sheetData>
  <mergeCells count="29">
    <mergeCell ref="F6:F7"/>
    <mergeCell ref="G6:G7"/>
    <mergeCell ref="A1:T1"/>
    <mergeCell ref="A2:T2"/>
    <mergeCell ref="A3:T3"/>
    <mergeCell ref="A4:T4"/>
    <mergeCell ref="B5:C5"/>
    <mergeCell ref="F5:L5"/>
    <mergeCell ref="Q5:T5"/>
    <mergeCell ref="H6:H7"/>
    <mergeCell ref="I6:M6"/>
    <mergeCell ref="N6:N7"/>
    <mergeCell ref="O6:O7"/>
    <mergeCell ref="P6:T6"/>
    <mergeCell ref="B8:C8"/>
    <mergeCell ref="A6:A7"/>
    <mergeCell ref="B6:C7"/>
    <mergeCell ref="D6:D7"/>
    <mergeCell ref="E6:E7"/>
    <mergeCell ref="B16:C16"/>
    <mergeCell ref="A18:B18"/>
    <mergeCell ref="A19:B19"/>
    <mergeCell ref="B9:C9"/>
    <mergeCell ref="B10:C10"/>
    <mergeCell ref="B11:C11"/>
    <mergeCell ref="B12:C12"/>
    <mergeCell ref="B14:C14"/>
    <mergeCell ref="B15:C15"/>
    <mergeCell ref="B13:C13"/>
  </mergeCells>
  <pageMargins left="0.31" right="0.23622047244094491" top="0.35433070866141736" bottom="0.3937007874015748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10" workbookViewId="0">
      <selection activeCell="G16" sqref="G16"/>
    </sheetView>
  </sheetViews>
  <sheetFormatPr defaultRowHeight="12.75"/>
  <cols>
    <col min="1" max="1" width="8.1640625" style="24" customWidth="1"/>
    <col min="2" max="2" width="50.6640625" style="24" customWidth="1"/>
    <col min="3" max="3" width="13.83203125" style="24" customWidth="1"/>
    <col min="4" max="4" width="14.1640625" style="24" customWidth="1"/>
    <col min="5" max="5" width="16.6640625" style="24" customWidth="1"/>
    <col min="6" max="6" width="12.6640625" style="24" customWidth="1"/>
    <col min="7" max="7" width="16.5" style="24" customWidth="1"/>
    <col min="8" max="9" width="12.5" style="24" customWidth="1"/>
    <col min="10" max="16384" width="9.33203125" style="24"/>
  </cols>
  <sheetData>
    <row r="1" spans="1:9" ht="16.5" customHeight="1">
      <c r="A1" s="23"/>
      <c r="B1" s="23"/>
      <c r="C1" s="23"/>
      <c r="D1" s="23"/>
      <c r="E1" s="23"/>
      <c r="F1" s="23"/>
      <c r="G1" s="23"/>
      <c r="H1" s="86" t="s">
        <v>60</v>
      </c>
      <c r="I1" s="86"/>
    </row>
    <row r="2" spans="1:9" ht="17.25" customHeight="1">
      <c r="A2" s="87" t="s">
        <v>33</v>
      </c>
      <c r="B2" s="87"/>
      <c r="C2" s="87"/>
      <c r="D2" s="87"/>
      <c r="E2" s="87"/>
      <c r="F2" s="87"/>
      <c r="G2" s="87"/>
      <c r="H2" s="87"/>
      <c r="I2" s="87"/>
    </row>
    <row r="3" spans="1:9" ht="17.25" customHeight="1">
      <c r="A3" s="87" t="s">
        <v>65</v>
      </c>
      <c r="B3" s="87"/>
      <c r="C3" s="87"/>
      <c r="D3" s="87"/>
      <c r="E3" s="87"/>
      <c r="F3" s="87"/>
      <c r="G3" s="87"/>
      <c r="H3" s="87"/>
      <c r="I3" s="87"/>
    </row>
    <row r="4" spans="1:9" ht="21" customHeight="1">
      <c r="A4" s="88" t="s">
        <v>67</v>
      </c>
      <c r="B4" s="88"/>
      <c r="C4" s="88"/>
      <c r="D4" s="88"/>
      <c r="E4" s="88"/>
      <c r="F4" s="88"/>
      <c r="G4" s="88"/>
      <c r="H4" s="88"/>
      <c r="I4" s="88"/>
    </row>
    <row r="5" spans="1:9" ht="17.25" customHeight="1">
      <c r="A5" s="25"/>
      <c r="B5" s="26"/>
      <c r="C5" s="26"/>
      <c r="D5" s="93"/>
      <c r="E5" s="93"/>
      <c r="F5" s="93"/>
      <c r="G5" s="93"/>
      <c r="H5" s="94" t="s">
        <v>1</v>
      </c>
      <c r="I5" s="94"/>
    </row>
    <row r="6" spans="1:9" ht="76.5" customHeight="1">
      <c r="A6" s="113" t="s">
        <v>2</v>
      </c>
      <c r="B6" s="114" t="s">
        <v>72</v>
      </c>
      <c r="C6" s="114" t="s">
        <v>5</v>
      </c>
      <c r="D6" s="113" t="s">
        <v>6</v>
      </c>
      <c r="E6" s="113" t="s">
        <v>34</v>
      </c>
      <c r="F6" s="113" t="s">
        <v>10</v>
      </c>
      <c r="G6" s="113" t="s">
        <v>11</v>
      </c>
      <c r="H6" s="113" t="s">
        <v>35</v>
      </c>
      <c r="I6" s="113" t="s">
        <v>71</v>
      </c>
    </row>
    <row r="7" spans="1:9" ht="17.25" customHeight="1">
      <c r="A7" s="27">
        <v>1</v>
      </c>
      <c r="B7" s="28">
        <v>2</v>
      </c>
      <c r="C7" s="28"/>
      <c r="D7" s="27">
        <v>3</v>
      </c>
      <c r="E7" s="27">
        <v>4</v>
      </c>
      <c r="F7" s="27">
        <v>5</v>
      </c>
      <c r="G7" s="27">
        <v>6</v>
      </c>
      <c r="H7" s="28">
        <v>7</v>
      </c>
      <c r="I7" s="27">
        <v>8</v>
      </c>
    </row>
    <row r="8" spans="1:9" ht="42.2" customHeight="1">
      <c r="A8" s="95" t="s">
        <v>17</v>
      </c>
      <c r="B8" s="96" t="s">
        <v>18</v>
      </c>
      <c r="C8" s="96"/>
      <c r="D8" s="97"/>
      <c r="E8" s="98">
        <f>+'Bieu 02'!G9</f>
        <v>104950637797.99997</v>
      </c>
      <c r="F8" s="99"/>
      <c r="G8" s="100">
        <f>+'Bieu 02'!O9</f>
        <v>90786627930.999969</v>
      </c>
      <c r="H8" s="97"/>
      <c r="I8" s="97"/>
    </row>
    <row r="9" spans="1:9" ht="61.5" customHeight="1">
      <c r="A9" s="101" t="s">
        <v>20</v>
      </c>
      <c r="B9" s="102" t="s">
        <v>36</v>
      </c>
      <c r="C9" s="103" t="s">
        <v>23</v>
      </c>
      <c r="D9" s="104">
        <f>+'Bieu 02'!F10</f>
        <v>4713087.8899999997</v>
      </c>
      <c r="E9" s="105">
        <f>+'Bieu 02'!G10</f>
        <v>119479800000.00002</v>
      </c>
      <c r="F9" s="106">
        <f>+'Bieu 02'!N10</f>
        <v>5319800.5699999994</v>
      </c>
      <c r="G9" s="104">
        <f>+'Bieu 02'!O10</f>
        <v>133496435000.00002</v>
      </c>
      <c r="H9" s="102"/>
      <c r="I9" s="102"/>
    </row>
    <row r="10" spans="1:9" ht="34.5" customHeight="1">
      <c r="A10" s="101" t="s">
        <v>24</v>
      </c>
      <c r="B10" s="102" t="s">
        <v>37</v>
      </c>
      <c r="C10" s="103" t="s">
        <v>26</v>
      </c>
      <c r="D10" s="104">
        <f>+'Bieu 02'!F11</f>
        <v>289331.58749999997</v>
      </c>
      <c r="E10" s="105">
        <f>+'Bieu 02'!G11</f>
        <v>11147580214.000002</v>
      </c>
      <c r="F10" s="106">
        <f>+'Bieu 02'!N11</f>
        <v>1115791.8174999999</v>
      </c>
      <c r="G10" s="104">
        <f>+'Bieu 02'!O11</f>
        <v>25680720473</v>
      </c>
      <c r="H10" s="102"/>
      <c r="I10" s="102"/>
    </row>
    <row r="11" spans="1:9" ht="34.5" customHeight="1">
      <c r="A11" s="107" t="s">
        <v>27</v>
      </c>
      <c r="B11" s="108" t="s">
        <v>28</v>
      </c>
      <c r="C11" s="107" t="s">
        <v>26</v>
      </c>
      <c r="D11" s="104">
        <f>+'Bieu 02'!F12</f>
        <v>144074.22399999999</v>
      </c>
      <c r="E11" s="105">
        <f>+'Bieu 02'!G12</f>
        <v>1671700291</v>
      </c>
      <c r="F11" s="106">
        <f>+'Bieu 02'!N12</f>
        <v>114166.95399999998</v>
      </c>
      <c r="G11" s="104">
        <f>+'Bieu 02'!O12</f>
        <v>1174628737.0000002</v>
      </c>
      <c r="H11" s="102"/>
      <c r="I11" s="102"/>
    </row>
    <row r="12" spans="1:9" ht="34.5" customHeight="1">
      <c r="A12" s="107" t="s">
        <v>68</v>
      </c>
      <c r="B12" s="108" t="str">
        <f>+'Bieu 02'!B13:C13</f>
        <v>Dự án cải thiện cơ sở hạ tầng đô thị Phát Diệm, huyện Kim Sơn</v>
      </c>
      <c r="C12" s="103" t="s">
        <v>23</v>
      </c>
      <c r="D12" s="104">
        <f>+'Bieu 02'!F13</f>
        <v>0</v>
      </c>
      <c r="E12" s="105">
        <f>+'Bieu 02'!G13</f>
        <v>0</v>
      </c>
      <c r="F12" s="106">
        <f>+'Bieu 02'!N13</f>
        <v>150000</v>
      </c>
      <c r="G12" s="104">
        <f>+'Bieu 02'!O13</f>
        <v>3608550000</v>
      </c>
      <c r="H12" s="102"/>
      <c r="I12" s="102"/>
    </row>
    <row r="13" spans="1:9" ht="31.35" customHeight="1">
      <c r="A13" s="102"/>
      <c r="B13" s="109" t="s">
        <v>38</v>
      </c>
      <c r="C13" s="109"/>
      <c r="D13" s="104"/>
      <c r="E13" s="104">
        <f t="shared" ref="E13" si="0">+SUM(E8:E11)</f>
        <v>237249718303</v>
      </c>
      <c r="F13" s="104"/>
      <c r="G13" s="104">
        <f>+SUM(G8:G12)</f>
        <v>254746962141</v>
      </c>
      <c r="H13" s="102"/>
      <c r="I13" s="102"/>
    </row>
    <row r="14" spans="1:9" ht="31.35" customHeight="1">
      <c r="A14" s="102"/>
      <c r="B14" s="109" t="s">
        <v>39</v>
      </c>
      <c r="C14" s="109"/>
      <c r="D14" s="104">
        <f>+D11+D10</f>
        <v>433405.81149999995</v>
      </c>
      <c r="E14" s="104">
        <f t="shared" ref="E14" si="1">+E11+E10</f>
        <v>12819280505.000002</v>
      </c>
      <c r="F14" s="104">
        <f>+F11+F10</f>
        <v>1229958.7714999998</v>
      </c>
      <c r="G14" s="104"/>
      <c r="H14" s="102"/>
      <c r="I14" s="102"/>
    </row>
    <row r="15" spans="1:9" ht="31.35" customHeight="1">
      <c r="A15" s="102"/>
      <c r="B15" s="109" t="s">
        <v>40</v>
      </c>
      <c r="C15" s="109"/>
      <c r="D15" s="104">
        <f>+D9+D12</f>
        <v>4713087.8899999997</v>
      </c>
      <c r="E15" s="104">
        <f t="shared" ref="E15" si="2">+E9</f>
        <v>119479800000.00002</v>
      </c>
      <c r="F15" s="104">
        <f>+F9+F12</f>
        <v>5469800.5699999994</v>
      </c>
      <c r="G15" s="104"/>
      <c r="H15" s="102"/>
      <c r="I15" s="102"/>
    </row>
    <row r="16" spans="1:9" ht="45.75" customHeight="1">
      <c r="A16" s="110"/>
      <c r="B16" s="111" t="s">
        <v>41</v>
      </c>
      <c r="C16" s="111"/>
      <c r="D16" s="110"/>
      <c r="E16" s="110"/>
      <c r="F16" s="110"/>
      <c r="G16" s="112">
        <f>14575065000000*30%</f>
        <v>4372519500000</v>
      </c>
      <c r="H16" s="110"/>
      <c r="I16" s="110"/>
    </row>
    <row r="17" ht="6" customHeight="1"/>
  </sheetData>
  <mergeCells count="5">
    <mergeCell ref="H1:I1"/>
    <mergeCell ref="A2:I2"/>
    <mergeCell ref="A3:I3"/>
    <mergeCell ref="A4:I4"/>
    <mergeCell ref="H5:I5"/>
  </mergeCells>
  <pageMargins left="0.26" right="0.32" top="0.36" bottom="0.1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Bieu 01</vt:lpstr>
      <vt:lpstr>Bieu 02</vt:lpstr>
      <vt:lpstr>Bieu 03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buiduchoan</dc:creator>
  <cp:lastModifiedBy>buiduchoan</cp:lastModifiedBy>
  <cp:lastPrinted>2023-02-03T02:25:52Z</cp:lastPrinted>
  <dcterms:created xsi:type="dcterms:W3CDTF">2022-03-18T09:14:32Z</dcterms:created>
  <dcterms:modified xsi:type="dcterms:W3CDTF">2023-02-03T02:29:27Z</dcterms:modified>
</cp:coreProperties>
</file>