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155" windowWidth="14880" windowHeight="1245" activeTab="8"/>
  </bookViews>
  <sheets>
    <sheet name="Nam Dinh" sheetId="1" r:id="rId1"/>
    <sheet name="Phia Nam" sheetId="2" r:id="rId2"/>
    <sheet name="GT" sheetId="3" r:id="rId3"/>
    <sheet name="QL" sheetId="4" r:id="rId4"/>
    <sheet name="HH" sheetId="5" r:id="rId5"/>
    <sheet name="TL" sheetId="6" r:id="rId6"/>
    <sheet name="ML" sheetId="7" r:id="rId7"/>
    <sheet name="NT" sheetId="8" r:id="rId8"/>
    <sheet name="NH" sheetId="9" r:id="rId9"/>
    <sheet name="QN" sheetId="10" r:id="rId10"/>
    <sheet name="TN" sheetId="11" r:id="rId11"/>
    <sheet name="VB" sheetId="12" r:id="rId12"/>
    <sheet name="XT" sheetId="13" r:id="rId13"/>
    <sheet name="YY" sheetId="14" r:id="rId14"/>
    <sheet name="Tong hop luu luong" sheetId="15" r:id="rId15"/>
  </sheets>
  <externalReferences>
    <externalReference r:id="rId18"/>
    <externalReference r:id="rId19"/>
    <externalReference r:id="rId20"/>
  </externalReferences>
  <definedNames>
    <definedName name="_xlnm._FilterDatabase" localSheetId="2" hidden="1">'GT'!$A$2:$R$106</definedName>
    <definedName name="_xlnm._FilterDatabase" localSheetId="4" hidden="1">'HH'!$A$2:$R$90</definedName>
    <definedName name="_xlnm._FilterDatabase" localSheetId="0" hidden="1">'Nam Dinh'!$A$2:$R$97</definedName>
    <definedName name="_xlnm._FilterDatabase" localSheetId="8" hidden="1">'NH'!$A$2:$R$65</definedName>
    <definedName name="_xlnm._FilterDatabase" localSheetId="7" hidden="1">'NT'!$A$2:$P$17</definedName>
    <definedName name="_xlnm._FilterDatabase" localSheetId="1" hidden="1">'Phia Nam'!$A$2:$R$112</definedName>
    <definedName name="_xlnm._FilterDatabase" localSheetId="3" hidden="1">'QL'!$A$2:$R$60</definedName>
    <definedName name="_xlnm._FilterDatabase" localSheetId="9" hidden="1">'QN'!$A$2:$R$54</definedName>
    <definedName name="_xlnm._FilterDatabase" localSheetId="5" hidden="1">'TL'!$A$2:$R$65</definedName>
    <definedName name="_xlnm._FilterDatabase" localSheetId="10" hidden="1">'TN'!$A$2:$P$61</definedName>
    <definedName name="_xlnm._FilterDatabase" localSheetId="12" hidden="1">'XT'!$A$2:$P$31</definedName>
    <definedName name="_xlnm._FilterDatabase" localSheetId="13" hidden="1">'YY'!$A$2:$P$29</definedName>
    <definedName name="_xlfn.SUMIFS" hidden="1">#NAME?</definedName>
    <definedName name="_xlnm.Print_Area" localSheetId="2">'GT'!$A$1:$P$107</definedName>
    <definedName name="_xlnm.Print_Area" localSheetId="4">'HH'!$A$1:$P$91</definedName>
    <definedName name="_xlnm.Print_Area" localSheetId="6">'ML'!$A$1:$K$4</definedName>
    <definedName name="_xlnm.Print_Area" localSheetId="0">'Nam Dinh'!$A$1:$P$97</definedName>
    <definedName name="_xlnm.Print_Area" localSheetId="8">'NH'!$A$1:$P$65</definedName>
    <definedName name="_xlnm.Print_Area" localSheetId="7">'NT'!$A$1:$P$17</definedName>
    <definedName name="_xlnm.Print_Area" localSheetId="1">'Phia Nam'!$A$1:$P$112</definedName>
    <definedName name="_xlnm.Print_Area" localSheetId="3">'QL'!$A$1:$Q$60</definedName>
    <definedName name="_xlnm.Print_Area" localSheetId="9">'QN'!$A$1:$P$54</definedName>
    <definedName name="_xlnm.Print_Area" localSheetId="5">'TL'!$A$1:$P$65</definedName>
    <definedName name="_xlnm.Print_Area" localSheetId="10">'TN'!$A$1:$P$61</definedName>
    <definedName name="_xlnm.Print_Area" localSheetId="11">'VB'!$A$1:$K$5</definedName>
    <definedName name="_xlnm.Print_Area" localSheetId="12">'XT'!$A$1:$P$31</definedName>
    <definedName name="_xlnm.Print_Area" localSheetId="13">'YY'!$A$1:$P$29</definedName>
    <definedName name="_xlnm.Print_Titles" localSheetId="2">'GT'!$2:$2</definedName>
    <definedName name="_xlnm.Print_Titles" localSheetId="4">'HH'!$2:$2</definedName>
    <definedName name="_xlnm.Print_Titles" localSheetId="6">'ML'!$2:$2</definedName>
    <definedName name="_xlnm.Print_Titles" localSheetId="0">'Nam Dinh'!$2:$2</definedName>
    <definedName name="_xlnm.Print_Titles" localSheetId="8">'NH'!$2:$2</definedName>
    <definedName name="_xlnm.Print_Titles" localSheetId="7">'NT'!$2:$2</definedName>
    <definedName name="_xlnm.Print_Titles" localSheetId="1">'Phia Nam'!$2:$2</definedName>
    <definedName name="_xlnm.Print_Titles" localSheetId="3">'QL'!$2:$2</definedName>
    <definedName name="_xlnm.Print_Titles" localSheetId="9">'QN'!$2:$2</definedName>
    <definedName name="_xlnm.Print_Titles" localSheetId="5">'TL'!$2:$2</definedName>
    <definedName name="_xlnm.Print_Titles" localSheetId="10">'TN'!$2:$2</definedName>
    <definedName name="_xlnm.Print_Titles" localSheetId="11">'VB'!$2:$2</definedName>
    <definedName name="_xlnm.Print_Titles" localSheetId="12">'XT'!$2:$2</definedName>
    <definedName name="_xlnm.Print_Titles" localSheetId="13">'YY'!$2:$2</definedName>
  </definedNames>
  <calcPr fullCalcOnLoad="1"/>
</workbook>
</file>

<file path=xl/comments1.xml><?xml version="1.0" encoding="utf-8"?>
<comments xmlns="http://schemas.openxmlformats.org/spreadsheetml/2006/main">
  <authors>
    <author>B?i Huy Th?ng</author>
    <author>Admin</author>
    <author>TRANTRUNGHIEU</author>
    <author>AutoBVT</author>
  </authors>
  <commentList>
    <comment ref="K90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Quyết định số 2288/QĐ-BGTVT là tuyến đang khai thác</t>
        </r>
      </text>
    </comment>
    <comment ref="K91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Quyết định số 2288/QĐ-BGTVT là tuyến đang khai thác</t>
        </r>
      </text>
    </comment>
    <comment ref="K92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Quyết định số 2288/QĐ-BGTVT là tuyến đang khai thác</t>
        </r>
      </text>
    </comment>
    <comment ref="K94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Quyết định số 2288/QĐ-BGTVT là tuyến đang khai thác</t>
        </r>
      </text>
    </comment>
    <comment ref="K96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Quyết định số 2288/QĐ-BGTVT là tuyến đang khai thác</t>
        </r>
      </text>
    </comment>
    <comment ref="K88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Quyết định số 2288/QĐ-BGTVT là tuyến đang khai thác</t>
        </r>
      </text>
    </comment>
    <comment ref="K95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Quyết định số 2288/QĐ-BGTVT là tuyến đang khai thác</t>
        </r>
      </text>
    </comment>
    <comment ref="I6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QD836 mới công bố 50%</t>
        </r>
      </text>
    </comment>
    <comment ref="I6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QD836 mới công bố 50%</t>
        </r>
      </text>
    </comment>
    <comment ref="G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VBS1492/SGTVT-QLVT 27/4/2017 của Sở GTVT Hà Nội điều chỉnh (gốc: Sơn Tây-QL32-Văn Điển-QL1-TP Phủ Lý-Nam Định</t>
        </r>
      </text>
    </comment>
    <comment ref="I3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QD2288 là 2100 vòng xe/tháng, VBS2259/SGTVT-QLVTPTNL 31/10/2017 thống nhất điều chỉnh giảm 150v/tháng (chuyển sang BX Thái Bình)
QDD/QĐ-BGTVT 03/4/2020 là: 1860</t>
        </r>
      </text>
    </comment>
    <comment ref="R70" authorId="2">
      <text>
        <r>
          <rPr>
            <b/>
            <sz val="9"/>
            <rFont val="Tahoma"/>
            <family val="2"/>
          </rPr>
          <t>TRANTRUNGHIEU:</t>
        </r>
        <r>
          <rPr>
            <sz val="9"/>
            <rFont val="Tahoma"/>
            <family val="2"/>
          </rPr>
          <t xml:space="preserve">
VB 8481/BGTVT-VT ngày 02/8/2018</t>
        </r>
      </text>
    </comment>
    <comment ref="I39" authorId="3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Chuyển hết sang hành trình (A)
</t>
        </r>
      </text>
    </comment>
    <comment ref="E94" authorId="3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VB 7054/BGTVT-VT ngày 21/7/2020 điều chuyển từ Miền Đông về Miền Đông Mới</t>
        </r>
      </text>
    </comment>
    <comment ref="L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QH 2040 vòng/tháng</t>
        </r>
      </text>
    </comment>
  </commentList>
</comments>
</file>

<file path=xl/comments10.xml><?xml version="1.0" encoding="utf-8"?>
<comments xmlns="http://schemas.openxmlformats.org/spreadsheetml/2006/main">
  <authors>
    <author>User</author>
    <author>B?i Huy Th?ng</author>
    <author>Admin</author>
    <author>Administrator</author>
  </authors>
  <commentList>
    <comment ref="F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Da cong them 30km</t>
        </r>
      </text>
    </comment>
    <comment ref="F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Da cong them 30km</t>
        </r>
      </text>
    </comment>
    <comment ref="F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Da cong them 30km</t>
        </r>
      </text>
    </comment>
    <comment ref="F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Da cong them 30km</t>
        </r>
      </text>
    </comment>
    <comment ref="F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Da cong them 30km</t>
        </r>
      </text>
    </comment>
    <comment ref="L44" authorId="1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Thành Công Phước Long</t>
        </r>
      </text>
    </comment>
    <comment ref="I34" authorId="1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120v/tháng, QD135 là 30v/tháng</t>
        </r>
      </text>
    </comment>
    <comment ref="I16" authorId="1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120v/tháng, QD135 là 240v/tháng, tăng 120v/tháng</t>
        </r>
      </text>
    </comment>
    <comment ref="I17" authorId="1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120v/tháng, QD135 là 240v/tháng, tăng 120v/tháng</t>
        </r>
      </text>
    </comment>
    <comment ref="L42" authorId="1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phụ lục 2B</t>
        </r>
      </text>
    </comment>
    <comment ref="I46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QD2288 là 30v/tháng, QD2548 là 120v/tháng</t>
        </r>
      </text>
    </comment>
    <comment ref="E42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QD2288 là Thành Công</t>
        </r>
      </text>
    </comment>
    <comment ref="O25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30v</t>
        </r>
      </text>
    </comment>
    <comment ref="L37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Xóa 45 vòng theo QĐ 2548/QĐ-BGTVT do bến không đủ tiêu chuẩn</t>
        </r>
      </text>
    </comment>
    <comment ref="I8" authorId="3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Văn bản số 6897/BGTVT-VT ngày 25/7/2019 của Bộ Giao thông Vận tải phê duyệt điều chỉnh tăng lưu lượng từ 60 lên 120 vòng/tháng</t>
        </r>
      </text>
    </comment>
    <comment ref="O26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30v</t>
        </r>
      </text>
    </comment>
    <comment ref="I26" authorId="3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Văn bản số 6897/BGTVT-VT ngày 25/7/2019 phê duyệt bổ sung quy hoạch</t>
        </r>
      </text>
    </comment>
    <comment ref="I9" authorId="3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Văn bản số 6897/BGTVT-VT ngày 25/7/2019 của Bộ Giao thông Vận tải phê duyệt bổ sung 60 vòng</t>
        </r>
      </text>
    </comment>
    <comment ref="F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Da cong them 30km</t>
        </r>
      </text>
    </comment>
    <comment ref="E41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QD2288 là Thành Công</t>
        </r>
      </text>
    </comment>
  </commentList>
</comments>
</file>

<file path=xl/comments11.xml><?xml version="1.0" encoding="utf-8"?>
<comments xmlns="http://schemas.openxmlformats.org/spreadsheetml/2006/main">
  <authors>
    <author>User</author>
    <author>B?i Huy Th?ng</author>
    <author>Admin</author>
    <author>AutoBVT</author>
  </authors>
  <commentList>
    <comment ref="E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Chap thuan truoc la Bao Loc-ma so 12</t>
        </r>
      </text>
    </comment>
    <comment ref="K30" authorId="1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Quyết định số 2288/QĐ-BGTVT là tuyến đang khai thác</t>
        </r>
      </text>
    </comment>
    <comment ref="K39" authorId="1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Quyết định số 2288/QĐ-BGTVT là tuyến đang khai thác</t>
        </r>
      </text>
    </comment>
    <comment ref="K41" authorId="1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Quyết định số 2288/QĐ-BGTVT là tuyến đang khai thác</t>
        </r>
      </text>
    </comment>
    <comment ref="K57" authorId="1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Quyết định số 2288/QĐ-BGTVT là tuyến đang khai thác</t>
        </r>
      </text>
    </comment>
    <comment ref="L14" authorId="1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Phía Nam Hà Giang</t>
        </r>
      </text>
    </comment>
    <comment ref="L55" authorId="1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Thành Công Phước Long</t>
        </r>
      </text>
    </comment>
    <comment ref="I46" authorId="1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450v/tháng, QD135 là 300v/tháng</t>
        </r>
      </text>
    </comment>
    <comment ref="I25" authorId="1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90v/tháng, QD135 là 300v/tháng, tăng 210v/tháng</t>
        </r>
      </text>
    </comment>
    <comment ref="G16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Hành trình A, B giống nhau</t>
        </r>
      </text>
    </comment>
    <comment ref="G17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Hành trình A, B giống nhau</t>
        </r>
      </text>
    </comment>
    <comment ref="G8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Ko đi Cao tốc Pháp Vân Cầu Giẽ và Cao tốc Cầu Giẽ Ninh Bình</t>
        </r>
      </text>
    </comment>
    <comment ref="I4" authorId="3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750: VB 11430 ngày 29/11/2019 của Bộ GTVT</t>
        </r>
      </text>
    </comment>
    <comment ref="E57" authorId="3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VB 7054/BGTVT-VT ngày 21/7/2020 điều chuyển từ Miền Đông về Miền Đông Mới</t>
        </r>
      </text>
    </comment>
    <comment ref="K40" authorId="1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Quyết định số 2288/QĐ-BGTVT là tuyến đang khai thác</t>
        </r>
      </text>
    </comment>
  </commentList>
</comments>
</file>

<file path=xl/comments13.xml><?xml version="1.0" encoding="utf-8"?>
<comments xmlns="http://schemas.openxmlformats.org/spreadsheetml/2006/main">
  <authors>
    <author>B?i Huy Th?ng</author>
    <author>Admin</author>
    <author>AutoBVT</author>
  </authors>
  <commentList>
    <comment ref="I15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30v/tháng, QD135 là 60v/tháng</t>
        </r>
      </text>
    </comment>
    <comment ref="I26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240v/tháng, QD135 là 180v/tháng</t>
        </r>
      </text>
    </comment>
    <comment ref="I13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90v/tháng, QD135 là 300v/tháng, tăng 210v/tháng</t>
        </r>
      </text>
    </comment>
    <comment ref="I29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15v/tháng, QD135 là 35v/tháng, tăng 20v/tháng</t>
        </r>
      </text>
    </comment>
    <comment ref="I30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60v/tháng, QD135 là 75v/tháng, tăng 15v/tháng</t>
        </r>
      </text>
    </comment>
    <comment ref="I2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QĐ2548: Tăng 30v/tháng so với quy hoạch cũ</t>
        </r>
      </text>
    </comment>
    <comment ref="I4" authorId="2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630: VB 471, 15/01/2020</t>
        </r>
      </text>
    </comment>
    <comment ref="E29" authorId="2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VB 7054/BGTVT-VT ngày 21/7/2020 điều chuyển từ Miền Đông về Miền Đông Mới</t>
        </r>
      </text>
    </comment>
  </commentList>
</comments>
</file>

<file path=xl/comments14.xml><?xml version="1.0" encoding="utf-8"?>
<comments xmlns="http://schemas.openxmlformats.org/spreadsheetml/2006/main">
  <authors>
    <author>B?i Huy Th?ng</author>
    <author>Admin</author>
    <author>AutoBVT</author>
  </authors>
  <commentList>
    <comment ref="I26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120v/tháng, QD135 là 180v/tháng</t>
        </r>
      </text>
    </comment>
    <comment ref="I14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120v/tháng, QD135 là 240v/tháng, tăng 120v/tháng</t>
        </r>
      </text>
    </comment>
    <comment ref="I15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90v/tháng, QD135 là 150v/tháng, tăng 60v/tháng</t>
        </r>
      </text>
    </comment>
    <comment ref="I16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60v/tháng, QD135 là 150v/tháng, tăng 90v/tháng</t>
        </r>
      </text>
    </comment>
    <comment ref="I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VBS 1920/SGTVT-QLVT 29/5/2017 của Sở GTVT Hà Nội chỉ thống nhất 120v và đề nghị BGTVT điều chỉnh giảm</t>
        </r>
      </text>
    </comment>
    <comment ref="I4" authorId="2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780: VB 471, 15/01/2020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AutoBVT</author>
  </authors>
  <commentList>
    <comment ref="G8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Hành trình giống nhau</t>
        </r>
      </text>
    </comment>
    <comment ref="G8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Hành trình giống nhau</t>
        </r>
      </text>
    </comment>
    <comment ref="G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VBS1492/SGTVT-QLVT 27/4/2017 của Sở GTVT Hà Nội điều chỉnh (gốc: BX Phía Nam - Đ. Lê Đức Thọ - QL10 - QL21B - Cầu Giẽ - Pháp Vân - Văn Điển - QL32 - BX Sơn Tây)</t>
        </r>
      </text>
    </comment>
    <comment ref="G3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Hành trình cũ: BX Phía Nam TP. Nam Định- Đường Lê Đức Thọ - QL10 - QL21B - Cầu Giẽ Ninh Bình - Cao tốc Pháp Vân - đường Vành đai 3 - cầu Thanh Trì - đường dẫn cầu Thanh Trì - đường Nguyễn Văn Linh - cầu vượt đường 5 - đường 5 kéo dài - cầu Đông Trù - đường 5 kéo dài - đường Võ Văn Kiệt - Cao tốc Lào Cai Nội Bài - QL4E - TL153 - BX Bắc Hà</t>
        </r>
      </text>
    </comment>
    <comment ref="I4" authorId="1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VB 11430 ngày 29/11/2019 giảm 150 vòng; 480: VB 471, 15/01/2020</t>
        </r>
      </text>
    </comment>
    <comment ref="E98" authorId="1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VB 7054/BGTVT-VT ngày 21/7/2020 điều chuyển từ Miền Đông về Miền Đông Mới</t>
        </r>
      </text>
    </comment>
    <comment ref="M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Sau này không thấy công bố lại trong các QĐ của Bộ và không có trên Hệ thống DVC trực tuyến</t>
        </r>
      </text>
    </comment>
  </commentList>
</comments>
</file>

<file path=xl/comments3.xml><?xml version="1.0" encoding="utf-8"?>
<comments xmlns="http://schemas.openxmlformats.org/spreadsheetml/2006/main">
  <authors>
    <author>B?i Huy Th?ng</author>
    <author>Admin</author>
    <author>Administrator</author>
    <author>AutoBVT</author>
  </authors>
  <commentList>
    <comment ref="F23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Cự ly quá ngắn???</t>
        </r>
      </text>
    </comment>
    <comment ref="L21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Nam Hà Giang</t>
        </r>
      </text>
    </comment>
    <comment ref="I69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240v/tháng, QD135 là 210v/tháng</t>
        </r>
      </text>
    </comment>
    <comment ref="I68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270v/tháng, QD135 là 210v/tháng</t>
        </r>
      </text>
    </comment>
    <comment ref="I39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180v/tháng, QD135 là 300v/tháng, tăng 120v/tháng</t>
        </r>
      </text>
    </comment>
    <comment ref="I37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90v/tháng, QD135 là 180v/tháng, tăng 90v/tháng</t>
        </r>
      </text>
    </comment>
    <comment ref="F22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Cự ly quá ngắn???</t>
        </r>
      </text>
    </comment>
    <comment ref="I9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Trước đây là 60v</t>
        </r>
      </text>
    </comment>
    <comment ref="I9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Trước đây là 30v</t>
        </r>
      </text>
    </comment>
    <comment ref="I9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Trước đây là 30v</t>
        </r>
      </text>
    </comment>
    <comment ref="B5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QD2318 ghi là 1525.1214.A</t>
        </r>
      </text>
    </comment>
    <comment ref="G33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TB1855/TB-SGTVT 27/10/2017 của Sở GTVT Phú Thọ (trả lời cho Đại Duy): BX Giao Thủy - TL489 - QL21 - Đường Lê Đức Thọ - QL10 - Đại lộ Thiên Trường- Cao tốc Ninh Bình Cầu Giẽ Pháp Vân - Đường vành đai 3 trên cao - QL32 Cầu Trung Hà - Cầu Phong Châu - QL32C - QL2 - - BX Việt Trì</t>
        </r>
      </text>
    </comment>
    <comment ref="R4" authorId="2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60 vòng có thống nhất bổ sung với Sở HÀ NỘI chưa có đơn vị đkkt</t>
        </r>
      </text>
    </comment>
    <comment ref="B16" authorId="2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Đề nghị mã tuyến 1897.1414.D nhưng Bộ phê duyệt mã tuyến là 1897.1414.B tuy nhiên khác hành trình đoạn trên địa bàn Bắc Kạn</t>
        </r>
      </text>
    </comment>
    <comment ref="I7" authorId="2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Văn bản 5797/BGTVT-VT ngày 20/6/2019 phê duyệt tăng lưu lượng từ 360 lên 600 vòng, điểu chỉnh hành trình</t>
        </r>
      </text>
    </comment>
    <comment ref="I8" authorId="2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Văn bản 5797/BGTVT-VT ngày 20/6/2019 phê duyệt giảm lưu lượng từ 930 lên 540 vòng,do điều chuyển lưu lượng 13 nốt sang khai thác tuyến GT - Yên Nghĩa</t>
        </r>
      </text>
    </comment>
    <comment ref="I43" authorId="2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Văn bản số 6897/BGTVT-VT ngày 25/7/2019 của Bộ Giao thông Vận tải phê duyệt bổ sung quy hoạch 60 vòng</t>
        </r>
      </text>
    </comment>
    <comment ref="I4" authorId="3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1110: VB 11430 ngày 29/11/2019 của Bộ GTVT; 1170: VB 471, ngày 15/01/2020</t>
        </r>
      </text>
    </comment>
    <comment ref="E103" authorId="3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VB 7054/BGTVT-VT ngày 21/7/2020 điều chuyển từ Miền Đông về Miền Đông Mới</t>
        </r>
      </text>
    </comment>
    <comment ref="I103" authorId="3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Giảm 09 vòng so với trước khi điều chuyển bến xe Miền Đông</t>
        </r>
      </text>
    </comment>
    <comment ref="I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Nhầm do đề nghị Bộ tại VB 1618/SGTVT-QLVTPTNL ngày 31/7/2020: (Đáng lẽ 540 xuống 510) 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AutoBVT</author>
  </authors>
  <commentList>
    <comment ref="P3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Chuyển về từ Bến xe khách huyện Giao Thủy 30 vòng/tháng (hành trình cũ)</t>
        </r>
      </text>
    </comment>
    <comment ref="E55" authorId="1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VB 7054/BGTVT-VT ngày 21/7/2020 điều chuyển từ Miền Đông về Miền Đông Mới</t>
        </r>
      </text>
    </comment>
  </commentList>
</comments>
</file>

<file path=xl/comments5.xml><?xml version="1.0" encoding="utf-8"?>
<comments xmlns="http://schemas.openxmlformats.org/spreadsheetml/2006/main">
  <authors>
    <author>B?i Huy Th?ng</author>
    <author>Admin</author>
    <author>Administrator</author>
    <author>AutoBVT</author>
  </authors>
  <commentList>
    <comment ref="L19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Trung tam Lào Cai</t>
        </r>
      </text>
    </comment>
    <comment ref="I54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330v/tháng, QD135 là 240v/tháng</t>
        </r>
      </text>
    </comment>
    <comment ref="I23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120v/tháng, QD135 là 240v/tháng, tăng 120 v/tháng</t>
        </r>
      </text>
    </comment>
    <comment ref="I24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90v/tháng, QD135 là 240v/tháng, tăng 150 v/tháng</t>
        </r>
      </text>
    </comment>
    <comment ref="I66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45v/tháng, QD135 là 60v/tháng, tăng 15v/tháng</t>
        </r>
      </text>
    </comment>
    <comment ref="I87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15v/tháng, QD135 là 30v/tháng, tăng 15v/tháng</t>
        </r>
      </text>
    </comment>
    <comment ref="I4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Trước là 450v</t>
        </r>
      </text>
    </comment>
    <comment ref="I1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Trước là 420v</t>
        </r>
      </text>
    </comment>
    <comment ref="E6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Chuyển từ BX Gia Nghĩa (bến tạm) về BX Đăk Nông_VBS 1023/SGTVT-VT ngày 10/5/17 của Sở GTVT Đăk Nông</t>
        </r>
      </text>
    </comment>
    <comment ref="E6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Chuyển từ BX Gia Nghĩa (bến tạm) về BX Đăk Nông_VBS 1023/SGTVT-VT ngày 10/5/17 của Sở GTVT Đăk Nông</t>
        </r>
      </text>
    </comment>
    <comment ref="G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Văn bản số 2864/SGTVT-QLVT 25/7/17 của Sở GTVT Hà Nội đề nghị ghi rõ hành trình: BX. Hải Hậu-QL21-Đ. Lê Đức Thọ-QL10-Đại lộ Thiên Trường-QL21B-ĐT76-Đ. Hồ Chí Minh-Xuân Mai-QL21-BX. Sơn Tây)</t>
        </r>
      </text>
    </comment>
    <comment ref="G6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hành trình cũ: BX Krông Nô - QL28 nối dài - QL14 - QL14B - QL1 - QL10 - Đường Lê Đức Thọ - QL21 - BX Hải Hậu</t>
        </r>
      </text>
    </comment>
    <comment ref="I80" authorId="2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Văn bản số 6897/BGTVT-VT ngày 25/7/2019 của Bộ Giao thông Vận tải phê duyệt bổ sung quy hoạch
</t>
        </r>
      </text>
    </comment>
    <comment ref="E83" authorId="3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VB 7054/BGTVT-VT ngày 21/7/2020 điều chuyển từ Miền Đông về Miền Đông Mới</t>
        </r>
      </text>
    </comment>
  </commentList>
</comments>
</file>

<file path=xl/comments6.xml><?xml version="1.0" encoding="utf-8"?>
<comments xmlns="http://schemas.openxmlformats.org/spreadsheetml/2006/main">
  <authors>
    <author>B?i Huy Th?ng</author>
    <author>Admin</author>
    <author>AutoBVT</author>
  </authors>
  <commentList>
    <comment ref="K22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Trung tâm Lào Cai</t>
        </r>
      </text>
    </comment>
    <comment ref="L22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Trung tam Lào Cai</t>
        </r>
      </text>
    </comment>
    <comment ref="I3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QD135 quy hoạch 45v và sai bến đi</t>
        </r>
      </text>
    </comment>
    <comment ref="G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VBS1811//SGTVT-QLVTPT&amp;NL 08/5/17 của Sở GTVT Bắc Giang: BX Bắc Giang-Đ.Xương Giang-Đ.Nguyễn Văn Cừ-Đ.Lê Lợi-Đ.Hùng Vương-QL1A-QL5-QL39-QL38-QL21B-QL10-QL21-BX Thịnh Long &lt;A&gt;</t>
        </r>
      </text>
    </comment>
    <comment ref="K23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Trung tâm Lào Cai</t>
        </r>
      </text>
    </comment>
    <comment ref="F4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Sửa 165 thành 150</t>
        </r>
      </text>
    </comment>
    <comment ref="I4" authorId="2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570: VB 11430 ngày 29/11/2019 của Bộ GTVT</t>
        </r>
      </text>
    </comment>
    <comment ref="E60" authorId="2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VB 7054/BGTVT-VT ngày 21/7/2020 điều chuyển từ Miền Đông về Miền Đông Mới</t>
        </r>
      </text>
    </comment>
  </commentList>
</comments>
</file>

<file path=xl/comments8.xml><?xml version="1.0" encoding="utf-8"?>
<comments xmlns="http://schemas.openxmlformats.org/spreadsheetml/2006/main">
  <authors>
    <author>B?i Huy Th?ng</author>
  </authors>
  <commentList>
    <comment ref="I9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30v/tháng, QD135 là 150v/tháng, tăng 120v/tháng</t>
        </r>
      </text>
    </comment>
  </commentList>
</comments>
</file>

<file path=xl/comments9.xml><?xml version="1.0" encoding="utf-8"?>
<comments xmlns="http://schemas.openxmlformats.org/spreadsheetml/2006/main">
  <authors>
    <author>B?i Huy Th?ng</author>
    <author>Admin</author>
    <author>Administrator</author>
    <author>AutoBVT</author>
  </authors>
  <commentList>
    <comment ref="L21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QĐ2288 là Đu, MST 1820.1855.A</t>
        </r>
      </text>
    </comment>
    <comment ref="L55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Thành Công Phước Long</t>
        </r>
      </text>
    </comment>
    <comment ref="L56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Thành Công</t>
        </r>
      </text>
    </comment>
    <comment ref="I37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60v/tháng, QD135 là 180v/tháng</t>
        </r>
      </text>
    </comment>
    <comment ref="I21" authorId="0">
      <text>
        <r>
          <rPr>
            <b/>
            <sz val="9"/>
            <rFont val="Tahoma"/>
            <family val="2"/>
          </rPr>
          <t>Bùi Huy Thông:</t>
        </r>
        <r>
          <rPr>
            <sz val="9"/>
            <rFont val="Tahoma"/>
            <family val="2"/>
          </rPr>
          <t xml:space="preserve">
QD2288 là 60v/tháng, QD135 là 150v/tháng, tăng 90v/tháng</t>
        </r>
      </text>
    </comment>
    <comment ref="G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VBS1492/SGTVT-QLVT 27/4/2017 của Sở GTVT Hà Nội điều chỉnh (gốc: BX. Nghĩa Hưng-TL490C-Đ. Lê Đức Thọ-QL10-QL21-QL1A-Cầu Giẽ-Pháp Vân-Đ. Giải Phóng-Đ. 70 (Tây Mỗ)-Đại lộ Thăng Long-QL21-BX. Sơn Tây)</t>
        </r>
      </text>
    </comment>
    <comment ref="G2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Hành trình cũ: BX TP Điện Biên Phủ - QL279 – Tuần Giáo - QL6 - Sơn La - N3 Mãn Đức - QL12B - QL1A - TP Ninh Bình - QL 10 - Đường Lê Đức Thọ - TL490C - BX Nghĩa Hưng</t>
        </r>
      </text>
    </comment>
    <comment ref="G5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Hành trình cũ: Bến xe khách TT huyện Nghĩa Hưng - TL490C - Đường Lê Đức Thọ - QL10 - QL1A - Bến xe TT Đà Nẵng</t>
        </r>
      </text>
    </comment>
    <comment ref="R40" authorId="2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Tuyến đang khai thác chuyển thành tuyến quy hoạch mới (chuyển QH từ BX Vinh ra BX Bắc TP Vinh giảm từ 120 vòng xuống 60 vòng)</t>
        </r>
      </text>
    </comment>
    <comment ref="I4" authorId="3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360:  VB 471, 15/01/2020</t>
        </r>
      </text>
    </comment>
  </commentList>
</comments>
</file>

<file path=xl/sharedStrings.xml><?xml version="1.0" encoding="utf-8"?>
<sst xmlns="http://schemas.openxmlformats.org/spreadsheetml/2006/main" count="4609" uniqueCount="2033">
  <si>
    <t>1843.1412.A</t>
  </si>
  <si>
    <t>Phía Nam Đà Nẵng</t>
  </si>
  <si>
    <t>BX phía Nam Đà Nẵng - Cầu Vượt Hoà Cầm - đường Tránh nam Hải Vân - QL 1A - QL10 - Đường Lê Đức Thọ - QL21 - Tỉnh lộ 489 - BX  Giao Thuỷ &lt;A&gt;</t>
  </si>
  <si>
    <t>BX. Giao Thủy - TL489 - QL21 - Đ. Lê Đức Thọ - QL10 - QL18 - BX. Móng Cái &lt;A&gt;</t>
  </si>
  <si>
    <t>1824.1412.B</t>
  </si>
  <si>
    <t>BX Lạng Sơn-QL1-QL21-BX Giao Thủy &lt;A&gt;</t>
  </si>
  <si>
    <t>1826.1418.A</t>
  </si>
  <si>
    <t>1838.1420.A</t>
  </si>
  <si>
    <t>BX Việt Trì-QL2-QL3-QL10-QL21-BX Hải Hậu và ngược lại</t>
  </si>
  <si>
    <t>(A): QL21, Đ.Lê Đức Thọ, QL10, QL21, QL1A, Cầu Giẽ, Pháp Vân, Cầu Thanh Trì, QL3</t>
  </si>
  <si>
    <t>BX. Hải Hậu-QL21-Đ. Lê Đức Thọ-QL10-QL21B-QL21-QL1A-QL2-QL13A-BX. Yên Bái</t>
  </si>
  <si>
    <t>BX. Hải Hậu-QL21-Đ. Lê Đức Thọ-QL10-QL21-QL1A-Cầu Giẽ-Pháp Vân-Đ. Giải Phóng-BX. Giáp Bát</t>
  </si>
  <si>
    <t>BX. Hải Hậu-QL21-Đ. Lê Đức Thọ-QL10-QL21-QL1A-Cầu Giẽ-Pháp Vân-Vành đai 3 trên cao-BX. Mỹ Đình</t>
  </si>
  <si>
    <t>BX Hải Hậu-QL21-QL1A-TP Phủ Lý-QL21-QL6-BX Yên Nghĩa</t>
  </si>
  <si>
    <t>BX. Hải Hậu-QL21-Đ. Lê Đức Thọ-QL10-QL21-Xuân Mai-QL21-BX. Sơn Tây</t>
  </si>
  <si>
    <t>A: BX. Hải Hậu-QL21-Đ. Lê Đức Thọ-QL10-QL1A-BX. Cà Mau</t>
  </si>
  <si>
    <t>BX. Hải Hậu-QL21-Đ. Lê Đức Thọ-QL10-QL21B-QL21-QL1A-QL3-BX. Bắc Kạn</t>
  </si>
  <si>
    <t>BX.Hải Hậu-QL21-Đ. Lê Đức Thọ-QL10-QL21B-Liêm Tuyền-Cao tốc Ninh Bình Cầu Giẽ-Cao tốc Cầu Giẽ Pháp Vân-QL1A-Đ. 70-Xa La Hà Đông-QL6-BX. Bình An &lt;A&gt;</t>
  </si>
  <si>
    <t>BX. Hải Hậu-QL21-Đ. Lê Đức Thọ-QL10-QL18-BX. Cái Rồng &lt;A&gt;</t>
  </si>
  <si>
    <t>BX. Hải Hậu-QL21-Đ. Lê Đức Thọ-QL10-QL18-BX. Cửa Ông &lt;A&gt;</t>
  </si>
  <si>
    <t>BX. Hải Hậu-QL21-Đ. Lê Đức Thọ-QL10-QL18-BX. Móng Cái &lt;A&gt;</t>
  </si>
  <si>
    <t>QL20-QL27-QL1A-QL10 &lt;A&gt;</t>
  </si>
  <si>
    <t>(A): BX. Hải Hậu-QL21-Đ. Lê Đức Thọ-QL10-QL1A-BX. An Sương</t>
  </si>
  <si>
    <t>(A): BX. Hải Hậu-QL21-Đ. Lê Đức Thọ-QL10-QL1A-BX. Ngã Tư Ga</t>
  </si>
  <si>
    <t>BX. Hải Hậu-QL21-Đ. Lê Đức Thọ-QL10-QL1A-Ngã ba 46-QL51-BX. Bà Rịa &lt;A&gt;</t>
  </si>
  <si>
    <t>BX Long Điền-TL44-QL51BR-QL1A-QL10-QL21-BX Hải Hậu &lt;A&gt;</t>
  </si>
  <si>
    <t>BX. Hải Hậu-QL21-Đ. Lê Đức Thọ-QL10-QL21B-QL21-Hà Nam-Vân Đình-Tế Tiêu-Hòa Bình-QL6-Tuần Giáo-QL279-BX. Điện Biên Phủ &lt;A&gt;</t>
  </si>
  <si>
    <t>(A): BX Hà Tĩnh-QL1-QL10A-Đường Lê Đức Thọ-QL21-BX Hải Hậu</t>
  </si>
  <si>
    <t xml:space="preserve">(A): BX Tây Sơn-QL8-QL1-QL10A-Đường Lê Đức Thọ-QL21-BX Hải Hậu </t>
  </si>
  <si>
    <t>ĐT721-QL20-QL27-QL1-QL10-QL21 &lt;A&gt;</t>
  </si>
  <si>
    <t>BX Hải Hậu QL21-QL10 QL1A-QL51-Đường3/2-LHP-NKKN-BX Vũng Tàu và ngược lại &lt;A&gt;</t>
  </si>
  <si>
    <t>BX Kỳ Trinh-Tránh TT Kỳ Anh-QL1-QL10A-Đường Lê Đức Thọ-QL21-BX Hải Hậu</t>
  </si>
  <si>
    <t>(A): BX. Hải Hậu-QL21-Đ. Lê Đức Thọ-QL10-QL21B-QL21-QL1A-Cầu Giẽ-Pháp Vân-Cầu Thanh Trì-QL1A-QL5-QL3-BX. Chiêm Hóa</t>
  </si>
  <si>
    <t>LƯU LƯỢNG
HIỆN TẠI
(VÒNG/THÁNG)</t>
  </si>
  <si>
    <t>LƯU LƯỢNG
CÒN LẠI
(VÒNG/THÁNG)</t>
  </si>
  <si>
    <t>Nam Định-Thái Bình</t>
  </si>
  <si>
    <t>1718.1111.A</t>
  </si>
  <si>
    <t>Phố Lý Bôn - Đường Trần Thái Tông - Ngã ba Phúc Khánh - Đường Hùng Vương - QL10 &lt;A&gt;</t>
  </si>
  <si>
    <t>(A): BX Phú Thọ - ĐT320 - ĐT315B - QL2 - QL1 - QL21 - BX Nam Định</t>
  </si>
  <si>
    <t>(A): QL21, QL1A, QL2, QL3 (Cầu Họ, Bình Lục, Phủ Lý, Phủ Lỗ)</t>
  </si>
  <si>
    <t xml:space="preserve">BX khách Nam Định - QL21B - Cao tốc Cầu Giẽ Ninh Bình - Cao tốc Pháp Vân Cầu Giẽ - Đường vành đai 3 - Cầu Thanh Trì - QL1A - Cầu Phù Đổng - QL3 mới (Cao tốc Hà Nội Thái Nguyên) - QL3 (Tuyến tránh TP. Thái Nguyên) - QL37 - BX khách Đại Từ </t>
  </si>
  <si>
    <t>BX. Nam Định-QL21-QL1A-QL2-QL13A-BX. Yên Bái</t>
  </si>
  <si>
    <t>(A): BX. Tuyên Quang - QL2 - Cầu Đuống - Cầu Vĩnh Tuy - QL1A - QL21 - BX. Nam Định</t>
  </si>
  <si>
    <t>1823.1111.A</t>
  </si>
  <si>
    <t>Hòa Bình - QL6 - QL70 - QL1 - QL21 - QL10 - N Định &lt;A&gt;</t>
  </si>
  <si>
    <t>BX. Nam Định - QL10 - QL21B - Liêm Tuyền - Cao tốc Ninh Bình Cầu Giẽ - Cao tốc Cầu Giẽ Pháp Vân - QL1A - Đ. 70 - Xa La Hà Đông - QL6 - BX. Bình An</t>
  </si>
  <si>
    <t>BX Kim Sơn - QL10 - BX Nam Định &lt;A&gt;</t>
  </si>
  <si>
    <t>Kim Sơn</t>
  </si>
  <si>
    <t>(A): BX Lai Thành - QL12B kéo dài - Ngã ba Bình Sơn - QL1 - QL10 - BX Nam Định</t>
  </si>
  <si>
    <t>BX. Phía Bắc - QL1A - QL10 - BX. Nam Định &lt;A&gt;</t>
  </si>
  <si>
    <t>BX. Nam Định - QL10 - QL1A - BX. Thanh Hóa &lt;A&gt;</t>
  </si>
  <si>
    <t>(A): Hòa Mạc - Đồng Văn - Phủ Lý - Nam Định</t>
  </si>
  <si>
    <t>Trường Hải BP</t>
  </si>
  <si>
    <t>Thành Công Phước Long</t>
  </si>
  <si>
    <t>(A): BX. Nam Định - QL21 - QL1A - BX. Bắc Giang</t>
  </si>
  <si>
    <t>BX Bắc Ninh - QL1A - Phủ Lý - QL21 - BX Nam Định &lt;A&gt;</t>
  </si>
  <si>
    <t>(A): BXK Nam Định - QL21 - QL1A - Cầu Giẽ - Pháp Vân - Đ. vành đai 3 - Cao tốc Thăng Long Nội Bài - QL2 - BX. Phúc Yên</t>
  </si>
  <si>
    <t>(A): Vĩnh Trụ - Hòa Hậu - Nam Định</t>
  </si>
  <si>
    <t>BX. Kim Đông - QL12B kéo dài - Cống Cà Mau - QL10 - BX. Nam Định &lt;A&gt;</t>
  </si>
  <si>
    <t>Niệm Nghĩa - QL10-Nam Định &lt;A&gt;</t>
  </si>
  <si>
    <t>BX. Nam Định - QL10 - QL18 - BX. Cửa Ông &lt;A&gt;</t>
  </si>
  <si>
    <t>1893.1111.A</t>
  </si>
  <si>
    <t>1893.1112.A</t>
  </si>
  <si>
    <t>1893.1114.A</t>
  </si>
  <si>
    <t>1835.1112.A</t>
  </si>
  <si>
    <t>TT. Mỹ Lộc-QL21-QL1A-Cầu Giẽ-Pháp Vân-Giải Phóng-BX. Giáp Bát</t>
  </si>
  <si>
    <t>TT. Nam Giang (H. Nam Trực, tỉnh Nam Định) - TL490C - Đ. Lê Đức Thọ - QL10 - QL1A - BX. Chợ Vinh &lt;A&gt;</t>
  </si>
  <si>
    <t>TT. Nam Giang - TL490C - Đ. Lê Đức Thọ - QL10 - QL18 - BX. Cửa Ông &lt;A&gt;</t>
  </si>
  <si>
    <t>(A): BX. Cầu Rào - Trường Chinh - QL10 - Đường Lê Đức Thọ - TL490C - TT. Nam Giang</t>
  </si>
  <si>
    <t>TT. Nam Giang (Huyện Nam Trực)-L490C-Đ. Lê Đức Thọ-QL10-QL21-QL1A-Cầu Giẽ-Pháp Vân-Đ. Giải Phóng-BX. Giáp Bát</t>
  </si>
  <si>
    <t>TT. Nam Giang-TL490C-Đ. Lê Đức Thọ-QL10-QL21-QL1A-Cầu Giẽ-Pháp Vân-Vành đai 3 trên cao-BX. Mỹ Đình</t>
  </si>
  <si>
    <t>BX. Nghĩa Hưng - TL490C - Đ. Lê Đức Thọ - QL10 - QL1A - Đà Nẵng - QL14B - QL14 - BX. Tuy Đức &lt;A&gt;</t>
  </si>
  <si>
    <t>QL20 - QL27 - QL1A - QL10 &lt;A&gt;</t>
  </si>
  <si>
    <t>1849.1812.A</t>
  </si>
  <si>
    <t>BX. Nghĩa Hưng - TL490C - Ngã ba Tam Thôn - TL488B - Ngã ba Ngặt Kéo - QL21 - Đ. Lê Đức Thọ - QL10 - QL1A - ĐT723 - QL20 - ĐT721 - BX. Đạ Tẻh &lt;A&gt;</t>
  </si>
  <si>
    <t>1850.1111.A</t>
  </si>
  <si>
    <t>1850.1116.A</t>
  </si>
  <si>
    <t>(A): BX Nghĩa Hưng - TL490C - Đường Lê Đức Thọ - QL10 - QL1A - BX Ngã Tư Ga và ngược lại</t>
  </si>
  <si>
    <t>&lt;A&gt;: BX. Nghĩa Hưng - TL490C - Đ. Lê Đức Thọ - QL10 - QL1A - QL80 - Rạch Giá - BX. Hà Tiên</t>
  </si>
  <si>
    <t>(A): Cà Mau - QL 1A - Nghĩa Hưng</t>
  </si>
  <si>
    <t>1869.1811.A</t>
  </si>
  <si>
    <t>(A): BX. Nghĩa Hưng - TL490C - Đ. Lê Đức Thọ - QL10 - QL1A - QL14B - QL14 - BX. Tây Ninh</t>
  </si>
  <si>
    <t>(A): BX. Nghĩa Hưng - TL490C - Đ. Lê Đức Thọ - QL10 - QL1A - QL51 - BX. Vũng Tàu</t>
  </si>
  <si>
    <t>BX. Nghĩa Hưng - TL490C - Đường Lê Đức Thọ - QL10 - QL1A - Đường HCM - QL14 - BX. Phước Long</t>
  </si>
  <si>
    <t>(A): BX. Nghĩa Hưng-TL490C-Đ. Lê Đức Thọ-QL10-QL1A-QL14B-QL14-BX. Bù Đăng</t>
  </si>
  <si>
    <t>BX. Bắc Ninh - QL1A - QL21 - QL21B - QL10 - Đ. Lê Đức Thọ - TL490C - BX. Nghĩa Hưng &lt;A&gt;</t>
  </si>
  <si>
    <t>BX. Nghĩa Hưng - TL490C - Đ. Lê Đức Thọ - QL10 - QL18 - BX. Móng Cái &lt;A&gt;</t>
  </si>
  <si>
    <t>BX. Nghĩa Hưng - TL490C - Đ. Lê Đức Thọ - QL10 - QL18 - BX. Cái Rồng &lt;A&gt;</t>
  </si>
  <si>
    <t>BX. Nghĩa Hưng - TL490C - Đ. Lê Đức Thọ - QL10 - QL18 - BX. Cẩm Hải &lt;A&gt;</t>
  </si>
  <si>
    <t>BX. Nghĩa Hưng - TL490C - Đ. Lê Đức Thọ - QL10 - QL18 - BX. Cửa Ông &lt;A&gt;</t>
  </si>
  <si>
    <t>Niệm Nghĩa - QL10-Nghĩa Hưng &lt;A&gt;</t>
  </si>
  <si>
    <t>BX. Nghĩa Hưng - TL490C - Đ. Lê Đức Thọ - QL10 - QL21B - QL21 - TP. Phủ Lý - QL1A - Hà Nội - QL3 - BX. Phú Lương &lt;A&gt;</t>
  </si>
  <si>
    <t>BX. Nghĩa Hưng-TL490C-Ngã ba Tam Thôn-TL488B-Ngã ba Ngặt Kéo-QL21-Đ. Lê Đức Thọ-QL10-QL21B-QL21-QL1A-Đường vành đai 3 trên cao-Cầu Thăng Long-QL2-TP. Yên Bái-BX. Mậu A</t>
  </si>
  <si>
    <t>(A): BX. Nghĩa Hưng - TL490C - Đ. Lê Đức Thọ - QL10 - QL21B - QL21 - QL1A - Cầu Giẽ - Pháp Vân - Cầu Thanh Trì - QL1A - QL5 - QL3 - QL37 - BX. Sơn Dương</t>
  </si>
  <si>
    <t>(A): BX. Nghĩa Hưng - TL490C - Đ. Lê Đức Thọ - QL10 - QL21B - QL21 - QL1A - QL32 - BX. Lai Châu</t>
  </si>
  <si>
    <t>Hòa Bình - QL6 - QL70 - Pháp vân - cầu ghẽ - QL1 - QL10 - Đường Lê Đức Thọ - TL490C - BX Nghĩa Hưng &lt;A&gt;</t>
  </si>
  <si>
    <t>BX. Nghĩa Hưng-TL490C-Đ. Lê Đức Thọ-QL10-QL21-QL1A-Cầu Giẽ-Pháp Vân-Đ. Giải Phóng-BX. Giáp Bát</t>
  </si>
  <si>
    <t>BX. Nghĩa Hưng-TL490C-Đ. Lê Đức Thọ-QL21-QL1A-Cầu Giẽ-Pháp Vân-Vành đai 3 trên cao-BX. Mỹ Đình</t>
  </si>
  <si>
    <t>1829.1816.A</t>
  </si>
  <si>
    <t>BX. Nghĩa Hưng - TL490C - Đ. Lê Đức Thọ - QL10 - QL1A - BX. Chợ Vinh &lt;A&gt;</t>
  </si>
  <si>
    <t>BX Tuy Đức - QL14C - QL14 - QL14B - QL1A - QL10 - Đường Lê Đức Thọ - QL21 - Đ490 - BX Quỹ Nhất &lt;A&gt;</t>
  </si>
  <si>
    <t>BX Đăk Song - QL14 - QL14B - QL1A - QL10 - Đường Lê Đức Thọ - QL21 - Đ490 - BX Quỹ Nhất &lt;A&gt;</t>
  </si>
  <si>
    <t>BX. Quỹ Nhất - Đ. Chợ Gạo - TL490C - Đ. Lê Đức Thọ - QL10 - QL1A - QL20 - BX. Đức Long Bảo Lộc &lt;A&gt;</t>
  </si>
  <si>
    <t>BX. Quỹ Nhất - Đ. Chợ Gạo - TL490C - Đ. Lê Đức Thọ - QL10 - QL1A - Ngã tư Dầu Giây - QL20 - Đ. Núi Tượng - BX. Nam Cát Tiên &lt;A&gt;</t>
  </si>
  <si>
    <t>(A): BX. Quỹ Nhất - Đ. Chợ Gạo - TL490C - Đ. Lê Đức Thọ - QL10 - QL1A - BX. Cà Mau</t>
  </si>
  <si>
    <t>BX. Quỹ Nhất - Đ. Chợ Gạo - TL490C - Đ. Lê Đức Thọ - QL10 - QL1A - BX. Năm Căn</t>
  </si>
  <si>
    <t>1872.1712.A</t>
  </si>
  <si>
    <t>BX. Quỹ Nhất - Đ. Chợ Gạo - TL490C - Đ. Lê Đức Thọ - QL10 - QL1A - Đ. HCM - QL14 - BX. Phước Long &lt;A&gt;</t>
  </si>
  <si>
    <t>BX. Quỹ Nhất - Đ. Chợ Gạo - TL490C - TP.Nam Định - QL10 - TP.Ninh Bình - QL1A - N4 Bình Phước - QL13 - QL14 - BX. Bù Đốp &lt;A&gt;</t>
  </si>
  <si>
    <t>BX. Quỹ Nhất-Đ. Chợ Gạo-TL490C-Đ. Lê Đức Thọ-TP.Nam Định-QL1A-Đà Nẵng-Đ.Hồ Chí Minh-QL14-BX. Bù Đăng</t>
  </si>
  <si>
    <t>1893.1715.A</t>
  </si>
  <si>
    <t>BX. Quỹ Nhất - Đ. Chợ Gạo - TL490C - Đ. Lê Đức Thọ - QL10 - QL18 - BX. Móng Cái &lt;A&gt;</t>
  </si>
  <si>
    <t>BX. Quỹ Nhất - Đ. Chợ Gạo - TL490C - Đ. Lê Đức Thọ - QL10 - QL18 - BX. Mông Dương &lt;A&gt;</t>
  </si>
  <si>
    <t>Niệm Nghĩa - QL10-Quỹ Nhất &lt;A&gt;</t>
  </si>
  <si>
    <t>BX. Quỹ Nhất - Đ. Chợ Gạo - TL490C - Đ. Lê Đức Thọ - QL10 - QL21B - QL21 - TP. Phủ Lý - QL1A - Hà Nội - QL3 - BX. Thái Nguyên &lt;A&gt;</t>
  </si>
  <si>
    <t>BX.Quỹ Nhất - Đ. Chợ Gạo - TL490C - Đ. Lê Đức Thọ - QL10 - QL21B - Liêm Tuyền - Cao tốc Cầu Giẽ Ninh Bình - Cao tốc Pháp Vân Cầu Giẽ - Cầu Thanh Trì - QL3 - QL37 - BX. Đại Từ &lt;A&gt;</t>
  </si>
  <si>
    <t>BX. Quỹ Nhất-Đ. Chợ Gạo-TL490C-Đ. Lê Đức Thọ-QL10-QL21B-QL21-QL1A-Cầu Giẽ-Pháp Vân-Cầu Thanh Trì-QL1A-QL3-QL2-QL70-TL151-BX. Mậu A</t>
  </si>
  <si>
    <t>(A): Hướng đi QL70… và ngược lại.</t>
  </si>
  <si>
    <t>BX. Quỹ Nhất-Đ. Chợ Gạo-TL490C-Đ. Lê Đức Thọ-QL10-QL21-QL1A-Pháp Vân-Cầu Giẽ-Đ. Giải Phóng-BX. Giáp Bát</t>
  </si>
  <si>
    <t>BX. Quỹ Nhất-Đ. Chợ Gạo-TL490C-Đ. Lê Đức Thọ-QL10-QL21-QL1A-Cầu Giẽ-Pháp Vân-Vành đai 3 trên cao-BX. Mỹ Đình</t>
  </si>
  <si>
    <t>BX. Trực Ninh - QL21 - Đ. Lê Đức Thọ - QL10 - QL18 - BX. Cửa Ông &lt;A&gt;</t>
  </si>
  <si>
    <t>Niệm Nghĩa - QL10-Trực Ninh &lt;A&gt;</t>
  </si>
  <si>
    <t>(A): QL21, Đ.Lê Đức Thọ, QL10, QL21, QL1A, Cầu Giẽ, Pháp Vân, Mai Động, Cầu Vĩnh Tuy, QL5, Gia Lâm, Cầu Đuống, Đông Anh, QL3</t>
  </si>
  <si>
    <t xml:space="preserve">BX Trực Ninh - QL21 - Đường Lê Đức Thọ - QL10 - QL21B - QL21- QL1A - QL3 - Ngã 3 Viện Lao - QL3 (tuyến tránh TP. Thái Nguyên) - QL37  -BX Đại Từ </t>
  </si>
  <si>
    <t>1821.2211.A</t>
  </si>
  <si>
    <t>BX. Trực Ninh-QL21-Đ. Lê Đức Thọ-QL10-QL21B-QL21-QL1A-QL2-QL13A-BX. Mậu A</t>
  </si>
  <si>
    <t>Hòa Bình - QL6 - QL70 - QL1 - QL21 - QL10 - Đường Lê Đức Thọ - TL490C - Ngã ba Tam Thôn - TL488B - Ngã ba Ngặt kéo - QL21 - BX Trực Ninh &lt;A&gt;</t>
  </si>
  <si>
    <t>BX. Trực Ninh-QL21-Đ. Lê Đức Thọ-QL10-QL21-QL1A-Cầu Giẽ-Pháp Vân-Đ. Giải Phóng-BX. Giáp Bát</t>
  </si>
  <si>
    <t>BX. Trực Ninh-QL21-Đ. Lê Đức Thọ-QL10-QL21-QL1A-Cầu Giẽ-Pháp Vân-Đ. vành đai 3 trên cao-BX. Mỹ Đình</t>
  </si>
  <si>
    <t>Hải Tân - Đường 391 - QL10 - Trực Ninh và ngược lại &lt;A&gt;</t>
  </si>
  <si>
    <t>Hải Tân</t>
  </si>
  <si>
    <t>1834.2212.A</t>
  </si>
  <si>
    <t>Nam Sách-QL37-QL5 - Đường 391 - QL10 - Trực Ninh và ngược lại &lt;A&gt;</t>
  </si>
  <si>
    <t>1850.2211.A</t>
  </si>
  <si>
    <t>BX trung tâm huyện Trực Ninh - QL21 - Đường Lê Đức Thọ - QL10 - QL1A - BX An Sương và ngược lại.</t>
  </si>
  <si>
    <t>(A): BX. Trực Ninh - QL21 - Đ. Lê Đức Thọ - QL10 - QL1A - BX. Nga Tư Ga</t>
  </si>
  <si>
    <t>&lt;A&gt;: BX. Trực Ninh - QL21 - Đ. Lê Đức Thọ - QL10 - QL1A - QL80 - BX. Kiên Giang</t>
  </si>
  <si>
    <t>BX. Trực Ninh - QL21 - Đ. Lê Đức Thọ - QL10 - QL1A &lt;A&gt;</t>
  </si>
  <si>
    <t>BX. Trực Ninh - QL21 - Đ. Lê Đức Thọ - QL10 - QL1A - QL14 - QL19 - BX. Bù Đốp &lt;A&gt;</t>
  </si>
  <si>
    <t>BX. Trực Ninh - QL21 - Đ. Lê Đức Thọ - QL10 - QL21B - QL21 - QL1A - QL3 - BX. Bắc Kạn &lt;A&gt;</t>
  </si>
  <si>
    <t>BX. Bắc Ninh - cầu Thanh Trì - Pháp Vân - QL1A - QL21 - QL21B - QL10 - Đ. Lê Đức Thọ - QL21 - BX. Trực Ninh &lt;A&gt;</t>
  </si>
  <si>
    <t>1834.2214.A</t>
  </si>
  <si>
    <t>Thị trấn Gôi (Huyện Vụ Bản)-QL37B (ĐT486B cũ)-QL21-QL1A-Cầu Giẽ-Pháp Vân-Đ. Giải Phóng - bến xe Giáp Bát</t>
  </si>
  <si>
    <t>- TT. Gôi (Huyện Vụ Bản)-QL37B (ĐT486B cũ)-QL21-QL1A-Cầu Giẽ-Pháp Vân-Vành đai 3 trên cao-BX. Mỹ Đình &lt;A&gt;;
- BX Gôi - QL 10 - QL 21 - QL 1 - BX Mỹ Đình &lt;B&gt;</t>
  </si>
  <si>
    <t>Văn bản số 629/SGTVT-QLVTPTNL ngày 31/3/2015 của Sở GTVT Nam Định đề nghị 270 vòng/tháng</t>
  </si>
  <si>
    <t>Văn bản số 629/SGTVT-QLVTPTNL ngày 31/3/2015 của Sở GTVT Nam Định đề nghị 144 vòng/tháng</t>
  </si>
  <si>
    <t>BX khách Xuân Trường - TL489 - QL21 - Đường Lê Đức Thọ - QL10 - QL1A - BX An Sương và ngược lại</t>
  </si>
  <si>
    <t>BX. Xuân Trường - TL489 - Cầu Lạc Quần - QL21 - Đ. Lê Đức Thọ - QL10 - QL18 - BX. Cửa Ông &lt;A&gt;</t>
  </si>
  <si>
    <t>Bến xe khách Thịnh Long - QL21 - Đường Lê Đức Thọ - QL10 - Quán Toan - Cầu Kiền - QL10 - Bến xe Phía Bắc Hải Phòng và ngược lại</t>
  </si>
  <si>
    <t>Văn bản số 629/SGTVT-QLVTPTNL ngày 31/3/2015 của Sở GTVT Nam Định đề nghị 960 vòng/tháng (do không có xe 29T-6672 của XN xe khách Nam Hà Nội)</t>
  </si>
  <si>
    <t>Văn bản số 629/SGTVT-QLVTPTNL ngày 31/3/2015 của Sở GTVT Nam Định là 382 vòng/tháng</t>
  </si>
  <si>
    <t>Văn bản số 629/SGTVT-QLVTPTNL ngày 31/3/2015 của Sở GTVT Nam Định là 256 vòng/tháng</t>
  </si>
  <si>
    <t>Văn bản số 629/SGTVT-QLVTPTNL ngày 31/3/2015 của Sở GTVT Nam Định là 240 vòng/tháng</t>
  </si>
  <si>
    <t>BX. Ý Yên-ĐT485 (Đ. 57 cũ)-Phố Cà-QL10-QL21-QL1A-Cầu Giẽ-Pháp Vân-Đ. Giải Phóng-BX. Giáp Bát</t>
  </si>
  <si>
    <t>BX. Ý Yên-QL38B (TL485 cũ)-Ngã ba Cát Đằng-QL10-Nút giao Cao Bồ-Đ. cao tốc Ninh Bình Cầu Giẽ-Đ. cao tốc Cầu Giẽ Pháp Vân-Yên Sở-Cầu Thanh Trì-QL5-Nguyễn Văn Cừ-Ngô Gia Khảm-BX. Gia Lâm</t>
  </si>
  <si>
    <t>BX. Ý Yên-ĐT485 (Đ. 57 cũ)-QL10-QL1A-Cầu Giẽ-Pháp Vân-Vành đai 3 trên cao-BX. Mỹ Đình</t>
  </si>
  <si>
    <t>BX. Phía Nam-Đ. Lê Đức Thọ-QL21-QL1A-Cầu Giẽ-Pháp Vân-Giải Phóng-BX. Giáp Bát</t>
  </si>
  <si>
    <t>BX. Phía Nam-Đ. Lê Đức Thọ-QL21-QL1A-Cầu Giẽ-Pháp Vân-Vành đai 3 trên cao-BX. Mỹ Đình</t>
  </si>
  <si>
    <t>BX. Phía Nam- Đ. Lê Đức Thọ - QL10 - QL18 - BX. Cửa Ông &lt;A&gt;</t>
  </si>
  <si>
    <t>(A): BX. Phía Nam- Đ. Lê Đức Thọ - QL10 - Ninh Bình - QL1A - BX. Ngã Tư Ga</t>
  </si>
  <si>
    <t>BX. Phía Nam-Đ. Lê Đức Thọ-QL10-QL21B-QL21-QL1A-QL3-BX. Lục Yên</t>
  </si>
  <si>
    <t>(A): BX. Ý Yên - QL38B (ĐT486 cũ) - QL10 - QL18 - BX. Mông Dương</t>
  </si>
  <si>
    <t>BX. Ý Yên - QL37B (ĐT486B cũ) - QL10 - QL21 - QL1A - QL3 - TP. Thái Nguyên - BX. Đại Từ &lt;A&gt;</t>
  </si>
  <si>
    <t>BX. Ý Yên - QL37B - QL10 - QL21 - QL1A - QL3 - TP. Thái Nguyên - BX. Phú Lương &lt;A&gt;</t>
  </si>
  <si>
    <t>(B): QL3, Ngã ba Bờ Đậu, TP Thái Nguyên, Sóc Sơn, Hà Nội, Phủ Lý</t>
  </si>
  <si>
    <t>(A): BX. phía Nam HG - QL2 - QL1A - QL21 - QL37B (TL486B cũ) - QL38B (Đ. 12 cũ) - BX. Ý Yên</t>
  </si>
  <si>
    <t>Hòa Bình - QL6 - QL12B - QL1 - QL10 - Ý Yên &lt;A&gt;</t>
  </si>
  <si>
    <t>(A): BX. Ý Yên - QL38B - QL10 - QL18 - BX. Cửa Ông</t>
  </si>
  <si>
    <t>Văn bản số 629/SGTVT-QLVTPTNL ngày 31/3/2015 của Sở GTVT Nam Định là 378 vòng/tháng</t>
  </si>
  <si>
    <t>Văn bản số 629/SGTVT-QLVTPTNL ngày 31/3/2015 của Sở GTVT Nam Định đề nghị 480 vòng/tháng</t>
  </si>
  <si>
    <t>Văn bản số 629/SGTVT-QLVTPTNL ngày 31/3/2015 của Sở GTVT Nam Định đề nghị 115 vòng/tháng</t>
  </si>
  <si>
    <t>Văn bản số 629/SGTVT-QLVTPTNL ngày 31/3/2015 của Sở GTVT Nam Định đề nghị 210 vòng/tháng</t>
  </si>
  <si>
    <t>Giang Tiên</t>
  </si>
  <si>
    <t>BX. Quỹ Nhất - Đ. Chợ Gạo - TL490C-Đường Lê Đức Thọ - QL10 - QL21B - QL21 - QL1A - QL70 - QL3 Liễu Đề - Nam Định - Phủ Lý - Đồng Văn - Hà Đông - Mỹ Đình - Thăng Long - Phủ Lỗ - Phố Nỉ - Thái Nguyên - Bờ Đậu - BX. Giang Tiên &lt;A&gt;</t>
  </si>
  <si>
    <t>1820.1759.A</t>
  </si>
  <si>
    <t>BX. Nam Định-QL21-QL1A-Cầu Giẽ-Pháp Vân-Giải Phóng-BX Nước Ngầm</t>
  </si>
  <si>
    <t>1829.1115.A</t>
  </si>
  <si>
    <t>Nước Ngầm</t>
  </si>
  <si>
    <t>Các tuyến có hành trình chạy xe đến TP. Hà Nội hoặc đi qua đường vành đai 3 trên cao TP. Hà Nội:</t>
  </si>
  <si>
    <t>Các tuyến đi Hải Phòng, Quảng Ninh:</t>
  </si>
  <si>
    <t>CÁC TUYẾN</t>
  </si>
  <si>
    <t>Bến xe khách Thịnh Long - QL21 - Đ. Lê Đức Thọ - QL10 - QL21 - Hà Nam - QL21B - Vân Đình - Tế Tiêu - QL6 - Hòa Bình - Tuần Giáo - QL279 - Bến xe  Điện Biên Phủ và ngược lại</t>
  </si>
  <si>
    <t>Bến xe Cái Rồng- QL18 - QL10 - Đ. Lê Đức Thọ - QL21 - Bến xe khách Thịnh Long và ngược lại</t>
  </si>
  <si>
    <t>1861.1111.A</t>
  </si>
  <si>
    <t>Nam Định-Bình Dương</t>
  </si>
  <si>
    <t>Bình Dương</t>
  </si>
  <si>
    <t>BX Bình Dương - QL13 - QL1 - QL10 - BX Nam Định và ngược lại</t>
  </si>
  <si>
    <t>STT QĐ2288</t>
  </si>
  <si>
    <t>?</t>
  </si>
  <si>
    <t>Đức Long Bảo Lộc</t>
  </si>
  <si>
    <t>1849.1112.A</t>
  </si>
  <si>
    <t>1870.1111.A</t>
  </si>
  <si>
    <t>BX Tây Ninh - Trưng Nữ Vương - 30/4 - QL22 - QL 1 - BX Nam Định &lt;A&gt;</t>
  </si>
  <si>
    <t>1829.2016.A</t>
  </si>
  <si>
    <t>918 và 919</t>
  </si>
  <si>
    <t>GHI CHÚ</t>
  </si>
  <si>
    <t>MÃ TUYẾN</t>
  </si>
  <si>
    <t>TÊN TUYẾN</t>
  </si>
  <si>
    <t>BẾN ĐI</t>
  </si>
  <si>
    <t>BẾN ĐẾN</t>
  </si>
  <si>
    <t>KM</t>
  </si>
  <si>
    <t>Sơn Tây</t>
  </si>
  <si>
    <t>Nam Định-Lào Cai</t>
  </si>
  <si>
    <t>Vinh</t>
  </si>
  <si>
    <t>Nho Quan</t>
  </si>
  <si>
    <t>TT</t>
  </si>
  <si>
    <t>Mỹ Lộc</t>
  </si>
  <si>
    <t>Trực Ninh</t>
  </si>
  <si>
    <t>Nam Định-Bắc Giang</t>
  </si>
  <si>
    <t>Bắc Giang</t>
  </si>
  <si>
    <t>Nam Định-Hà Nam</t>
  </si>
  <si>
    <t>Hòa Mạc</t>
  </si>
  <si>
    <t>Nam Định-Hải Dương</t>
  </si>
  <si>
    <t>Nam Định-Ninh Bình</t>
  </si>
  <si>
    <t>Lai Thành</t>
  </si>
  <si>
    <t>Quỳnh Nhai</t>
  </si>
  <si>
    <t>Tuyên Quang</t>
  </si>
  <si>
    <t>Yên Bái</t>
  </si>
  <si>
    <t>Nam Định-Thanh Hóa</t>
  </si>
  <si>
    <t>Nam Trực</t>
  </si>
  <si>
    <t>Chợ Vinh</t>
  </si>
  <si>
    <t>Bình An</t>
  </si>
  <si>
    <t>Sơn Dương</t>
  </si>
  <si>
    <t>Mậu A</t>
  </si>
  <si>
    <t>Tuy Đức</t>
  </si>
  <si>
    <t>Bù Đăng</t>
  </si>
  <si>
    <t>Vũng Tàu</t>
  </si>
  <si>
    <t>Tân Lạc</t>
  </si>
  <si>
    <t>Nam Cát Tiên</t>
  </si>
  <si>
    <t>Đăk Song</t>
  </si>
  <si>
    <t>Cư Jút</t>
  </si>
  <si>
    <t>Đạ Tẻh</t>
  </si>
  <si>
    <t>Bà Rịa</t>
  </si>
  <si>
    <t>An Sương</t>
  </si>
  <si>
    <t>Nghĩa Hưng</t>
  </si>
  <si>
    <t>Quỹ Nhất</t>
  </si>
  <si>
    <t>Gia Lâm</t>
  </si>
  <si>
    <t>Nam Định-Lạng Sơn</t>
  </si>
  <si>
    <t>Nam Định-Yên Bái</t>
  </si>
  <si>
    <t>Lục Yên</t>
  </si>
  <si>
    <t>Nam Định-Bình Phước</t>
  </si>
  <si>
    <t>Nam Định-TPHCM</t>
  </si>
  <si>
    <t>Ngã Tư Ga</t>
  </si>
  <si>
    <t>TỔNG CỘNG</t>
  </si>
  <si>
    <t>Giao Thủy</t>
  </si>
  <si>
    <t>Nam Định</t>
  </si>
  <si>
    <t>Nam Định-Bắc Ninh</t>
  </si>
  <si>
    <t>Bắc Ninh</t>
  </si>
  <si>
    <t>Nam Định-Phú Thọ</t>
  </si>
  <si>
    <t>Nam Định-Tuyên Quang</t>
  </si>
  <si>
    <t>Nam Định-BRVT</t>
  </si>
  <si>
    <t>Hải Hậu</t>
  </si>
  <si>
    <t>Cái Rồng</t>
  </si>
  <si>
    <t>Định Hóa</t>
  </si>
  <si>
    <t>Chiêm Hóa</t>
  </si>
  <si>
    <t>Nam Định-Hà Nội</t>
  </si>
  <si>
    <t>Giáp Bát</t>
  </si>
  <si>
    <t>Phú Lương</t>
  </si>
  <si>
    <t>Đu</t>
  </si>
  <si>
    <t>Đại Từ</t>
  </si>
  <si>
    <t>Mông Dương</t>
  </si>
  <si>
    <t>Cửa Ông</t>
  </si>
  <si>
    <t>Mỹ Đình</t>
  </si>
  <si>
    <t>Kiên Giang</t>
  </si>
  <si>
    <t>Nam Định-Kiên Giang</t>
  </si>
  <si>
    <t>Nam Định-Cà Mau</t>
  </si>
  <si>
    <t>Cà Mau</t>
  </si>
  <si>
    <t>Bù Đốp</t>
  </si>
  <si>
    <t>Nam Định-Đồng Nai</t>
  </si>
  <si>
    <t>Nam Định-Gia Lai</t>
  </si>
  <si>
    <t>Nam Định-Đăk Nông</t>
  </si>
  <si>
    <t>Krông Nô</t>
  </si>
  <si>
    <t>Nam Định-Đà Nẵng</t>
  </si>
  <si>
    <t>Nam Định-Nghệ An</t>
  </si>
  <si>
    <t>Nam Định-Sơn La</t>
  </si>
  <si>
    <t>Nam Định-Lai Châu</t>
  </si>
  <si>
    <t>Nam Định-Cao Bằng</t>
  </si>
  <si>
    <t>Nam Định-Bắc Kạn</t>
  </si>
  <si>
    <t>Nam Định-Hải Phòng</t>
  </si>
  <si>
    <t>Yên Nghĩa</t>
  </si>
  <si>
    <t>Cầu Rào</t>
  </si>
  <si>
    <t>Niệm Nghĩa</t>
  </si>
  <si>
    <t>Pác Nặm</t>
  </si>
  <si>
    <t>Bắc Kạn</t>
  </si>
  <si>
    <t>Cao Bằng</t>
  </si>
  <si>
    <t>Bắc Sơn</t>
  </si>
  <si>
    <t>Móng Cái</t>
  </si>
  <si>
    <t>Nghĩa Lộ</t>
  </si>
  <si>
    <t>Mai Châu</t>
  </si>
  <si>
    <t>Lai Châu</t>
  </si>
  <si>
    <t>Sơn La</t>
  </si>
  <si>
    <t>Nam Định-Hà Giang</t>
  </si>
  <si>
    <t>Nam Định-Quảng Ninh</t>
  </si>
  <si>
    <t>Nam Định-Thái Nguyên</t>
  </si>
  <si>
    <t>Nam Định-Hòa Bình</t>
  </si>
  <si>
    <t>Tổng cộng</t>
  </si>
  <si>
    <t>Vụ Bản</t>
  </si>
  <si>
    <t>Thịnh Long</t>
  </si>
  <si>
    <t>Đông Triều</t>
  </si>
  <si>
    <t>Phú Thọ</t>
  </si>
  <si>
    <t>Vĩnh Trụ</t>
  </si>
  <si>
    <t>Văn Bàn</t>
  </si>
  <si>
    <t>Nam Định-Điện Biên</t>
  </si>
  <si>
    <t>Xuân Trường</t>
  </si>
  <si>
    <t xml:space="preserve">Xuân Trường </t>
  </si>
  <si>
    <t>Nam Định-Vĩnh Phúc</t>
  </si>
  <si>
    <t>Phúc Yên</t>
  </si>
  <si>
    <t>Hà Tiên</t>
  </si>
  <si>
    <t>Quảng Sơn</t>
  </si>
  <si>
    <t>Điện Biên Phủ</t>
  </si>
  <si>
    <t>Long Điền</t>
  </si>
  <si>
    <t>Kim Đông</t>
  </si>
  <si>
    <t>Nam Định-Tây Ninh</t>
  </si>
  <si>
    <t>Tây Ninh</t>
  </si>
  <si>
    <t>Hà Tĩnh</t>
  </si>
  <si>
    <t>Đức Long BL</t>
  </si>
  <si>
    <t>Đức Long GL</t>
  </si>
  <si>
    <t>Bắc Hà</t>
  </si>
  <si>
    <t>Nam Định-Hà Tĩnh</t>
  </si>
  <si>
    <t>Hương Sơn</t>
  </si>
  <si>
    <t>Việt Trì</t>
  </si>
  <si>
    <t>Pắc Khuông</t>
  </si>
  <si>
    <t>Nam Sách</t>
  </si>
  <si>
    <t>Năm Căn</t>
  </si>
  <si>
    <t>Cẩm Hải</t>
  </si>
  <si>
    <t>Phía Nam</t>
  </si>
  <si>
    <t>QUYẾT ĐỊNH
2288/QĐ-BGTVT</t>
  </si>
  <si>
    <t>1838.1311.A</t>
  </si>
  <si>
    <t>1838.1320.A</t>
  </si>
  <si>
    <t>Tây Sơn</t>
  </si>
  <si>
    <t>1849.1314.A</t>
  </si>
  <si>
    <t>1872.1312.A</t>
  </si>
  <si>
    <t>1838.1356.A</t>
  </si>
  <si>
    <t>Kỳ Trinh</t>
  </si>
  <si>
    <t>1897.1311.A</t>
  </si>
  <si>
    <t>1827.1311.A</t>
  </si>
  <si>
    <t>1819.1512.A</t>
  </si>
  <si>
    <t>(A): Hướng đi Cao tốc Nội Bài, Lào Cai</t>
  </si>
  <si>
    <t>HÀNH TRÌNH CHẠY XE</t>
  </si>
  <si>
    <t>BXK Thịnh Long-QL21-Đ. Lê Đức Thọ-QL10-QL21-QL1A-Cầu Giẽ-Pháp Vân-Cầu cạn Linh Đàm-Đường vành đai 3 trên cao-BX. Mỹ Đình</t>
  </si>
  <si>
    <t>BX Bắc Giang-QL 1A-QL 5QL 39-QL 38QL 21B-QL 10-QL 21-BX Thịnh Long &lt;A&gt;</t>
  </si>
  <si>
    <t>BX.Thịnh Long-QL21-Đ. Lê Đức Thọ-QL10-QL21B-Liêm Tuyền-Cao tốc Ninh Bình Cầu Giẽ-Cao tốc Cầu Giẽ Pháp Vân-QL1A-Đ. 70-Xa La Hà Đông-QL6-BX. Bình An &lt;A&gt;</t>
  </si>
  <si>
    <t>Niệm Nghĩa-QL10-QL21A-Thịnh Long &lt;A&gt;</t>
  </si>
  <si>
    <t>BX. Thịnh Long-QL21-Đ. Lê Đức Thọ-QL10-QL18-BX. Cửa Ông &lt;A&gt;</t>
  </si>
  <si>
    <t>BX. Thịnh Long-QL21-Đ. Lê Đức Thọ-QL10-QL18-BX. Móng Cái &lt;A&gt;</t>
  </si>
  <si>
    <t>BX. Thịnh Long-QL21-Đ. Lê Đức Thọ-QL10-Quý Cao-Tứ Kỳ-TP. Hải Dương-QL5-TT. Tiền Trung-Sao Đỏ-BX. Đông Triều &lt;A&gt;</t>
  </si>
  <si>
    <t>BX. Thịnh Long-QL21-Đ. Lê Đức Thọ-QL10-QL1A-TP. Hồ Chí Minh-Ngã tư Bình Phước-QL13-QL14-BX. Bù Đốp &lt;A&gt;</t>
  </si>
  <si>
    <t>(A): BX. Thịnh Long-QL21-Đ. Lê Đức Thọ-QL10-QL1A-BX. Ngã Tư Ga</t>
  </si>
  <si>
    <t>BX. Thịnh Long-QL21-QL1A-QL70-Đ. Thăng Long-QL2-BX. Phú Thọ &lt;A&gt;</t>
  </si>
  <si>
    <t>BX Việt Trì-QL2-QL3-QL10-QL21-BX Thịnh Long</t>
  </si>
  <si>
    <t>BX Long Điền-TL44-QL51-QL1A-QL10-QL21-BX Thịnh Long &lt;A&gt;</t>
  </si>
  <si>
    <t>Không có trong quy hoạch</t>
  </si>
  <si>
    <t>Niệm Nghĩa - QL10-QL21-TL489-Giao Thuỷ &lt;A&gt;</t>
  </si>
  <si>
    <t>(A): ĐT 489, Đường S2, QL1A, QL2, QL3</t>
  </si>
  <si>
    <t>(A): QL37, Ngã ba Bờ Đậu, QL3 đoạn đường tránh Thành phố Thái Nguyên, QL3, Sóc Sơn, Hà Nội, Đường cao tốc Pháp Vân Cầu Giẽ, QL1A, TP Phủ Lý</t>
  </si>
  <si>
    <t>(A): BX. Giao Thủy - QL21 - Đ. Lê Đức Thọ - QL1A - QL3 - BX. Nghĩa Lộ</t>
  </si>
  <si>
    <t>(A): BX. Giao Thủy - TL489 - QL21 - QL10 - QL21B - QL21 - QL1A - QL32 - BX. Lai Châu</t>
  </si>
  <si>
    <t>Mường La</t>
  </si>
  <si>
    <t>(A): BX. Giao Thủy - TL489 - QL21 - Đ. Lê Đức Thọ - QL10 - QL1A - N3 Gián Khuất - Nho Quan - Yên Thủy - QL12B - Mãn Đức - QL6 - Đ. Chu Văn Thịnh - Đ. Lò Văn Giá - TL106 - BX. Mường La</t>
  </si>
  <si>
    <t>(A): BX. Quỳnh Nhai - TL107 - QL6 - Mai Sơn - Mãn Đức - QL12B - Đ. Hồ Chí Minh - QL12B - Nho Quan - QL1A - Ninh Bình - QL10 - Lê Đức Thọ - QL21 - TL489 - BX. Giao Thủy</t>
  </si>
  <si>
    <t>BX.Giao Thủy - TL489 - QL21 - Đ. Lê Đức Thọ - QL10 - QL21B - Liêm Tuyền - Cao tốc Ninh Bình Cầu Giẽ - Cao tốc Cầu Giẽ Pháp Vân - QL1A - Đ. 70 - Xa La Hà Đông - QL6 - BX. Bình An &lt;A&gt;</t>
  </si>
  <si>
    <t>BX. Giao Thủy-TL489-QL21-Đ. Lê Đức Thọ-QL10-QL21-QL1A-Cầu Giẽ-Pháp Vân-BX. Gia Lâm</t>
  </si>
  <si>
    <t>BX. Giao Thủy-ĐT489-QL21-Đ. Lê Đức Thọ-QL10-QL21-QL1A-Cầu Giẽ-Pháp Vân-Vành đai 3 trên cao-BX. Mỹ Đình</t>
  </si>
  <si>
    <t>BX. Giao Thủy-TL489-QL21-Đ. Lê Đức Thọ-QL10-QL21-Xuân Mai-QL21-BX. Sơn Tây</t>
  </si>
  <si>
    <t>(A): BX. Giao Thủy - TL489 - QL21 - Đ. Lê Đức Thọ - QL10 - QL1A - Đà Nẵng - Đ. Hồ Chí Minh - QL14 - TL684 - BX. Krông Nô</t>
  </si>
  <si>
    <t>(A): BX. Giao Thủy - TL489 - QL21 - Đ. Lê Đức Thọ - QL10 - QL1A - Đà Nẵng - Đ. Hồ Chí Minh - QL14 - TL684 - BX. Quảng Sơn</t>
  </si>
  <si>
    <t>QL20 - QL27 - QL1A - QL10 - đường Lê Đức Thọ - TL489 &lt;A&gt;</t>
  </si>
  <si>
    <t>(A): BX. Giao Thủy - TL489 - QL21 - Đ. Lê Đức Thọ - QL10 - QL1A - BX. Ngã Tư Ga</t>
  </si>
  <si>
    <t>(A): BX. Giao Thủy - TL489 - QL21 - Đường Lê Đức Thọ - QL10 - Nam Định - QL1A - Thanh Hóa - Quảng Trị - Đà Nẵng - Nha Trang - Đồng Nai - TPHCM - BX. Cà Mau</t>
  </si>
  <si>
    <t>BX Đức Long - QL 14 - QL 14B - QL 1A - QL 10 - QL 21 - TL 489 - BX Giao Thủy. &lt;A&gt;</t>
  </si>
  <si>
    <t>BX. Giao Thủy - TL489 - QL21 - Đ. Lê Đức Thọ - QL10 - QL1A - BX. Phước Long &lt;A&gt;</t>
  </si>
  <si>
    <t>(A): BX. Giao Thủy - TL489 - QL21 - Nam Định - QL10 - QL1A - Đà Nẵng - QL19 - Đắk Nông - Bình Phước - QL14 - BX. Bù Đốp</t>
  </si>
  <si>
    <t>BX. Giao Thủy - TL489 - QL21 - Đ. Lê Đức Thọ - QL10 - QL21B - QL21 - QL1A - Cầu Giẽ - Pháp Vân - QL1A - QL3 - BX. Bắc Kạn &lt;A&gt;</t>
  </si>
  <si>
    <t>BX. Giao Thủy - TL489 - QL21 - Đ. Lê Đức Thọ - QL10 - QL21B - QL21 - QL1A - QL3 - QL279 - BX. Pác Nặm &lt;A&gt;</t>
  </si>
  <si>
    <t>BX. Giao Thủy - TL489 - QL21 - Đ. Lê Đức Thọ - QL10 - QL21B - Liêm Tuyền - Vực Vòng - QL38 - QL39 - QL5 - QL1A - BX. Bắc Ninh &lt;A&gt;</t>
  </si>
  <si>
    <t>BX Kỳ Trinh - QL8 - QL1 - QL10 - Đường Lê Đức Thọ - QL21 - TL 489 - BX Giao Thủy và ngược lại</t>
  </si>
  <si>
    <t>1838.1456.A</t>
  </si>
  <si>
    <t>1843.1411.A</t>
  </si>
  <si>
    <t>BX. Quỹ Nhất - Đ. Chợ Gạo - TL490C - Đ. Lê Đức Thọ - QL10 - QL18 - BX. Cửa Ông &lt;A&gt;</t>
  </si>
  <si>
    <t>Cầu Gồ</t>
  </si>
  <si>
    <r>
      <t xml:space="preserve">BX </t>
    </r>
    <r>
      <rPr>
        <sz val="13"/>
        <color indexed="10"/>
        <rFont val="Times New Roman"/>
        <family val="1"/>
      </rPr>
      <t>Lạng Sơn</t>
    </r>
    <r>
      <rPr>
        <sz val="13"/>
        <rFont val="Times New Roman"/>
        <family val="1"/>
      </rPr>
      <t>-QL1-QL21-BX Giao Thủy &lt;A&gt;</t>
    </r>
  </si>
  <si>
    <t>BX Thành phố Tuyên Quang-QL2-Cầu Đuống-Cầu Vĩnh Tuy-QL1-QL21-BX Hải Hậu</t>
  </si>
  <si>
    <r>
      <t>BX Phía Bắc Hải Phòng-QL 10-</t>
    </r>
    <r>
      <rPr>
        <sz val="13"/>
        <color indexed="12"/>
        <rFont val="Times New Roman"/>
        <family val="1"/>
      </rPr>
      <t>QL21</t>
    </r>
    <r>
      <rPr>
        <sz val="13"/>
        <rFont val="Times New Roman"/>
        <family val="1"/>
      </rPr>
      <t>-BX Hải Hậu &lt;A&gt;</t>
    </r>
  </si>
  <si>
    <t>Kinh Môn</t>
  </si>
  <si>
    <t>Các tuyến đi Tây Nguyên:</t>
  </si>
  <si>
    <t>Các tuyến đi miền Trung (từ Đà Nẵng trở vào), miền Nam:</t>
  </si>
  <si>
    <t>TT Lào Cai</t>
  </si>
  <si>
    <t>Các tuyến đi Thái Bình, Hải Dương, Hải Phòng, Quảng Ninh:</t>
  </si>
  <si>
    <t>Bến xe khách Xuân Trường-TL489-Cầu Lạc Quần-QL21-Đ. Lê Đức Thọ-QL10-QL21-QL1A-Cầu Giẽ-Pháp Vân-Đ. Giải Phóng-BX. Giáp Bát</t>
  </si>
  <si>
    <t>Bến xe khách Xuân Trường-TL489-Cầu Lạc Quần-QL21-Đ. Lê Đức Thọ-QL10-QL21B-QL21-QL1A-Cầu Giẽ-Pháp Vân-Đ. vành đai 3 trên cao-BX. Mỹ Đình</t>
  </si>
  <si>
    <t>BX Nam Định-QL21B-QL21-Cao tốc Cầu Giẽ Ninh Bình-Pháp Vân-Đ. Giải Phóng-BX. Giáp Bát</t>
  </si>
  <si>
    <t>BXK Thịnh Long-QL21-Đ. Lê Đức Thọ-QL10-QL21B-QL21-Đ. Hồ Chí Minh-Ngã ba Xuân Mai-QL21-BX. Sơn Tây</t>
  </si>
  <si>
    <t>(A): BXK Thịnh Long-QL21-Đ. Lê Đức Thọ-QL10-QL21B-QL21-QL1A-Cầu Giẽ-Pháp Vân-Đ. vành đai 3 trên cao-Đ. Phạm Văn Đồng-Cầu Thăng Long-QL2-BX. Phúc Yên</t>
  </si>
  <si>
    <t>BX. Trực Ninh-QL21-Đ. Lê Đức Thọ-QL10-QL21B-QL21-QL1A-Cầu Giẽ-Pháp Vân-Ngọc Hồi-Phan Trọng Tuệ-Cầu Bươu-Phùng Hưng (đoạn Cầu Bươu, Văn Phú)-Phú La, Văn Phú-Quang Trung-QL6-BX. Yên Nghĩa</t>
  </si>
  <si>
    <t>(A): TL489, Cầu Lạc Quần, QL21, Đ.Lê Đức Thọ, QL10, Đ.QL21B, QL21, QL1A, Cầu Giẽ Pháp Vân, Cầu Thanh Trì, QL3</t>
  </si>
  <si>
    <t>BX Yên Nghĩa-QL6-QL21B-TL427 (hoặc TL428)-QL1A-Bến xe khách Xuân Trường</t>
  </si>
  <si>
    <t>Ý Yên</t>
  </si>
  <si>
    <t>BX Phía Nam-Đ. Lê Đức Thọ-QL10-QL21B-QL21-QL1A-Cầu Giẽ-Pháp Vân-Yên Sở-Cầu Thanh Trì-QL5-Nguyễn Văn Cừ-Ngọc Ý Yên-Ngô Gia Khảm (chiều về: Ngô Gia Khảm-Nguyễn Văn Cừ)-BX. Gia Lâm</t>
  </si>
  <si>
    <t>BX. Nghĩa Hưng-TL490C-Đ. Lê Đức Thọ-QL10-QL21-QL1A-Cầu Giẽ-Pháp Vân-Yên Sở-Cầu Thanh Trì-QL5-Nguyễn Văn Cừ-Ngọc Ý Yên-Ngô Gia Khảm-BX. Gia Lâm</t>
  </si>
  <si>
    <t>BX. Trực Ninh-QL21-Đ. Lê Đức Thọ-QL10-QL21-QL1A-Cầu Giẽ-Pháp Vân-Yên Sở-Cầu Thanh Trì-QL5-Nguyễn Văn Cừ-Ngọc Ý Yên-Ngô Gia Khảm-BX. Gia Lâm</t>
  </si>
  <si>
    <t>Bến xe khách Xuân Trường-TL489-QL21-Đ. Lê Đức Thọ-QL10-QL21-QL1A-Cầu Giẽ-Pháp Vân-Yên Sở-Cầu Thanh Trì-QL5-Nguyễn Văn Cừ-Ngô Gia Khảm-BX. Gia Lâm (chiều về: Ngô Gia Khảm-Ngọc Ý Yên-Nguyễn Văn Cừ)</t>
  </si>
  <si>
    <t>Kỳ Lâm</t>
  </si>
  <si>
    <t>BX khách huyện Giao Thủy - TL489 - QL21 - Đường Lê Đức Thọ - QL10 - QL1A - BX Kỳ Lâm</t>
  </si>
  <si>
    <t>Nam Định-Lâm Đồng</t>
  </si>
  <si>
    <t>BX. Giao Thủy - TL489 - QL21 - Đ. Lê Đức Thọ - QL10 - QL18 - BX. Cái Rồng</t>
  </si>
  <si>
    <t xml:space="preserve">Bến xe khách huyện Giao Thủy - TL489 - QL21 - Đường Lê Đức Thọ - QL10 - QL21B - Cao tốc Ninh Bình Cầu Giẽ - Cao tốc Cầu Giẽ Pháp Vân - Cầu Thanh Trì - QL1A - Cao tốc Hà Nội, Thái Nguyên (QL3 mới) - QL3 - QL1B - Bến xe Pắc Khuông </t>
  </si>
  <si>
    <t>Thị trấn Nam Giang (Nam Trực)-TL490C-Đ. Lê Đức Thọ-QL10-QL21-QL1A-Cầu Giẽ-Pháp Vân-Yên Sở-Cầu Thanh Trì-QL5-Nguyễn Văn Cừ-Ngọc Lâm-Ngô Gia Khảm-BX. Gia Lâm</t>
  </si>
  <si>
    <r>
      <t xml:space="preserve">BX Thành phố Tuyên Quang - QL2 - Cầu Đuống - Cầu Vĩnh Tuy - QL1 - </t>
    </r>
    <r>
      <rPr>
        <strike/>
        <sz val="13"/>
        <color indexed="10"/>
        <rFont val="Times New Roman"/>
        <family val="1"/>
      </rPr>
      <t>QL55</t>
    </r>
    <r>
      <rPr>
        <sz val="13"/>
        <rFont val="Times New Roman"/>
        <family val="1"/>
      </rPr>
      <t xml:space="preserve"> - BX Trực Ninh</t>
    </r>
  </si>
  <si>
    <t>BX Phía Nam -Đ. Lê Đức Thọ-QL10-QL21B-Hà Nam-Vân Đình-Tế Tiêu-Hòa Bình-QL6-Tuần Giáo-QL279-BX Điện Biên Phủ</t>
  </si>
  <si>
    <t>BX Phía Nam-Đ. Lê Đức Thọ-QL10-QL21B-Liêm Tuyền-Cao tốc Ninh Bình Cầu Giẽ-Cao tốc Cầu Giẽ Pháp Vân-Đường vành đai 3 trên cao-Cầu Thăng Long-Cao tốc Nội Bài Lào Cai-TP. Lào Cai-QL4D-
BX Lai Châu</t>
  </si>
  <si>
    <t>Lưu lượng hiện tại</t>
  </si>
  <si>
    <t>Đơn vị</t>
  </si>
  <si>
    <t>Vòng xe/tháng</t>
  </si>
  <si>
    <t>Lưu lượng quy hoạch tại
quyết định 2288/QĐ-BGTVT</t>
  </si>
  <si>
    <t>Lưu lượng còn lại</t>
  </si>
  <si>
    <t>Ghi chú</t>
  </si>
  <si>
    <t>nt</t>
  </si>
  <si>
    <t>Tổng</t>
  </si>
  <si>
    <t>TỔNG HỢP LƯU LƯỢNG VẬN TẢI HÀNH KHÁCH THEO TUYẾN CỐ ĐỊNH TỈNH NAM ĐỊNH
ĐẾN NĂM 2020, ĐỊNH HƯỚNG ĐẾN NĂM 2030</t>
  </si>
  <si>
    <t>Huyện, thành phố, bến xe</t>
  </si>
  <si>
    <t>Năm</t>
  </si>
  <si>
    <t>Lưu lượng</t>
  </si>
  <si>
    <t>LƯU LƯỢNG VẬN TẢI HÀNH KHÁCH TUYẾN CỐ ĐỊNH PHÁT TRIỂN HÀNG NĂM GIAI ĐOẠN 2016-2030</t>
  </si>
  <si>
    <t>I</t>
  </si>
  <si>
    <t>II</t>
  </si>
  <si>
    <t>III</t>
  </si>
  <si>
    <t>IV</t>
  </si>
  <si>
    <t>V</t>
  </si>
  <si>
    <t>1827.1411.A</t>
  </si>
  <si>
    <t>BX Giao Thủy - TL489 - QL21 - QL10 - QL21B - QL21 - QL12 - QL6 - Tuần Giáo - QL279 - BX Điện Biên Phủ</t>
  </si>
  <si>
    <t>1827.1411.B</t>
  </si>
  <si>
    <t xml:space="preserve"> BX khách trung tâm Hòa Bình - Quốc lộ 6 - Đường 12B - Quốc lộ 477 - BX Nam Định</t>
  </si>
  <si>
    <t>1118.1122.A</t>
  </si>
  <si>
    <t>1118.1126.A</t>
  </si>
  <si>
    <t>BX Phía Nam - Đường Lê Đức Thọ - QL10 - QL21B - Cầu Giẽ - Pháp Vân - Cầu Thanh Trì - QL1A - QL4 - BX Cao Bằng</t>
  </si>
  <si>
    <t>1828.1403.C</t>
  </si>
  <si>
    <t xml:space="preserve"> BX khách Bình An-BX Trung Tâm-Xuân Mai-Yên Nghĩa-Xa La-Văn Điển-QL 1-Cổ Lễ-Lạc Quần-Bx Giao Thủy</t>
  </si>
  <si>
    <t>1828.2203.A</t>
  </si>
  <si>
    <t>STT QĐ135</t>
  </si>
  <si>
    <t>1848.1311.B</t>
  </si>
  <si>
    <t>BX Phía Nam - Đường Lê Đức Thọ - QL10 - QL21B - Cầu Giẽ - Pháp Vân - QL1A - BX Bắc Sơn</t>
  </si>
  <si>
    <t>1218.1513.A</t>
  </si>
  <si>
    <t>Đồng Đăng</t>
  </si>
  <si>
    <t xml:space="preserve">BX Đồng Đăng-QL1-QL21-BX  Hải Hậu </t>
  </si>
  <si>
    <t>1218.1526.A</t>
  </si>
  <si>
    <t>BX Phía Bắc Lạng Sơn - QL1 -QL21 - BX Phía Nam TP Nam Định</t>
  </si>
  <si>
    <t>1218.1615.A</t>
  </si>
  <si>
    <t>BX Thịnh Long - QL21 - Đường Lê Đức Thọ - QL10 - QL21B - Cầu Giẽ - Pháp Vân - QL1A - BX Phía Bắc Lạng Sơn</t>
  </si>
  <si>
    <t>1218.1624.A</t>
  </si>
  <si>
    <t>BX Phía Bắc Lạng Sơn - QL1A - Cầu Thanh Trì - Pháp Vân - Cao tốc Pháp Vân Cầu Giẽ - QL1A - QL21 - QL37B - Thị trấn Gôi - QL10 - QL38B - BX TT huyện Ý Yên</t>
  </si>
  <si>
    <t>1218.1626.A</t>
  </si>
  <si>
    <t xml:space="preserve">BX Phía Bắc Lạng Sơn - QL1 -QL21 - BX Phía Nam </t>
  </si>
  <si>
    <t>Đình Lập</t>
  </si>
  <si>
    <t>BX Phía Nam - Đường Lê Đức Thọ - QL10 - QL21B - Cầu Giẽ - Pháp Vân - QL1A - BX Đình Lập</t>
  </si>
  <si>
    <t>Bãi Cháy</t>
  </si>
  <si>
    <t>1418.1222.A</t>
  </si>
  <si>
    <t>BX Trực Ninh - QL21 - Đường Lê Đức Thọ - QL10  - QL18 - BX Móng Cái</t>
  </si>
  <si>
    <t>1418.1126.A</t>
  </si>
  <si>
    <t>1418.1226.A</t>
  </si>
  <si>
    <t>BX. Phía Nam Nam Định-Đ. Lê Đức Thọ-QL10-QL18- BX. Móng Cái</t>
  </si>
  <si>
    <t>1418.1326.A</t>
  </si>
  <si>
    <t>BX Phía Nam - Đường Lê Đức Thọ - QL10 - QL18 - BX Cái Rồng</t>
  </si>
  <si>
    <t>1418.1626.A</t>
  </si>
  <si>
    <t>BX Phía Nam - Đường Lê Đức Thọ - QL10 - QL18 - BX Mông Dương</t>
  </si>
  <si>
    <t>Uông Bí</t>
  </si>
  <si>
    <t>BX Uông Bí - QL 18 - QL 10 - đường Lê Đức Thọ - QL 21 - BX Thịnh Long</t>
  </si>
  <si>
    <t>1418.2711.A</t>
  </si>
  <si>
    <t>BX Cẩm Hải - QL 18 - QL 10 -  BX Nam Định</t>
  </si>
  <si>
    <t>BX hải Hậu - QL21-Đường Lê Đức Thọ -QL10-QL18-BX Cẩm Hải</t>
  </si>
  <si>
    <t>BX Giao Thủy - TL 489-QL21-Đường Lê Đức Thọ -QL10-QL18- BX Cẩm Hải</t>
  </si>
  <si>
    <t>1418.2726.A</t>
  </si>
  <si>
    <t>1418.2713.A</t>
  </si>
  <si>
    <t>1418.2715.A</t>
  </si>
  <si>
    <t>BX Thịnh Long- QL21-Đường Lê Đức Thọ -QL10-QL18-BX Cẩm Hải</t>
  </si>
  <si>
    <t>1418.2717.A</t>
  </si>
  <si>
    <t xml:space="preserve">BX Cẩm Hải - QL 18 - QL 10 - Đường lê Đức Thọ - TL 490C - Đ. Chợ Gạo - BX Quỹ Nhất </t>
  </si>
  <si>
    <t>1418.2718.A</t>
  </si>
  <si>
    <t>BX Cẩm Hải -QL18 - Uông Bí - QL10 - Đường Lê Đức Thọ - TL490C - BX Nghĩa Hưng</t>
  </si>
  <si>
    <t>1418.2720.A</t>
  </si>
  <si>
    <t>TT Nam Giang -  TL 490C - Đ. Lê Đức Thọ -QL10-QL18- BX Cẩm Hải</t>
  </si>
  <si>
    <t>1418.2722.A</t>
  </si>
  <si>
    <t>BX Trực Ninh - QL21- Đ. Lê Đức Thọ -QL10- QL18- BX Cẩm Hải</t>
  </si>
  <si>
    <t>1418.2723.A</t>
  </si>
  <si>
    <t>BX Xuân Trường -TL 489 - Cầu Lạc Quần - QL21 - Đ. Lê Đức Thọ - QL10- QL18-BX Cẩm Hải</t>
  </si>
  <si>
    <t>1418.2724.A</t>
  </si>
  <si>
    <t>BX Cẩm Hải - QL 18 - QL 10 - QL38B (ĐT 486 cũ) BX Ý Yên</t>
  </si>
  <si>
    <t xml:space="preserve">BX Phía Nam - Đường Lê Đức Thọ -QL10-QL18- BX Cẩm Hải </t>
  </si>
  <si>
    <t>1618.1626.A</t>
  </si>
  <si>
    <t>1618.2311.A</t>
  </si>
  <si>
    <t>Thượng Lý</t>
  </si>
  <si>
    <t>BX Thượng Lý - … -QL10 - BX Nam Định</t>
  </si>
  <si>
    <t>1618.2326.A</t>
  </si>
  <si>
    <t>1618.2314.A</t>
  </si>
  <si>
    <t>BX Thượng Lý - … -QL10 - Đường Lê Đức Thọ - QL21 - BX Giao Thủy</t>
  </si>
  <si>
    <t>1618.2315.A</t>
  </si>
  <si>
    <t>BX Thượng Lý - … -QL10 - Đường Lê Đức Thọ - QL21 - BX Thịnh Long</t>
  </si>
  <si>
    <t>1618.2317.A</t>
  </si>
  <si>
    <t>BX Thượng Lý - … -QL10 - Đường Lê Đức Thọ - TL490C - BX Quỹ Nhất</t>
  </si>
  <si>
    <t>1618.2322.A</t>
  </si>
  <si>
    <t>BX Thượng Lý - … -QL10 - Đường Lê Đức Thọ - QL21 - BX Trực Ninh</t>
  </si>
  <si>
    <t>BX Thượng Lý - … -QL10 - Đường Lê Đức Thọ - BX phía Nam</t>
  </si>
  <si>
    <t>1718.1126.A</t>
  </si>
  <si>
    <t>BX Phía Nam - Đường Lê Đức Thọ - QL10 - Đường hùng Vương - Ngã Ba Phúc Khánh - Đường Trần Thái Tông - Phố Lý Bôn - BX TT. Thái Bình</t>
  </si>
  <si>
    <t>1819.1411.A</t>
  </si>
  <si>
    <t>1819.1412.A</t>
  </si>
  <si>
    <t>BX Giao Thủy - ĐT 489 - QL21 - QL10 - QL21B - Liêm Tuyền - Cao tốc Cầu Giẽ Ninh Bình - Cao tốc Pháp Vân Cầu Giẽ - Đường vành đai 3 trên cao - Nhổn - QL32 - Cầu Trung Hà - ĐT 320 - BX Phú Thọ</t>
  </si>
  <si>
    <t>1819.2420.A</t>
  </si>
  <si>
    <t>Thanh Ba</t>
  </si>
  <si>
    <t>BX Phía Nam - Đường Lê Đức Thọ - QL10 - QL21B - Cầu Giẽ Ninh Bình - Cao tốc Pháp Vân - Đường vành đai 3 - QL32 - BX Phú Thọ</t>
  </si>
  <si>
    <t>1820.1113.A</t>
  </si>
  <si>
    <t>Đình Cả</t>
  </si>
  <si>
    <t>BX Đình Cả - QL3 - Sóc Sơn - Hà Nội - Phủ Lý - QL21B - QL10 - BX Nam Định</t>
  </si>
  <si>
    <t>1820.1113.B</t>
  </si>
  <si>
    <t>BX Đình Cả, QL1B, QL3, QL1A, BX Nam Định (A)</t>
  </si>
  <si>
    <t>1820.1313.A</t>
  </si>
  <si>
    <t>BX Đình Cả - QL3 - Sóc Sơn - Hà Nội - Phủ Lý - QL21B - QL10 - QL21 - BX  Hải Hậu</t>
  </si>
  <si>
    <t>BX Đình Cả, QL1B, QL3, QL1A, BX Hải Hậu (A)</t>
  </si>
  <si>
    <t>1820.1313.B</t>
  </si>
  <si>
    <t>1820.1512.A</t>
  </si>
  <si>
    <t>BX Thịnh Long - QL21 - Đường Lê Đức Thọ - QL10 - QL21B - Cầu Giẽ - Pháp Vân - Cầu Thanh Trì - Cao tốc Hà Nội Thái Nguyên - QL3 - BX Đại Từ</t>
  </si>
  <si>
    <t>1820.1553.A</t>
  </si>
  <si>
    <t>1218.1726.A</t>
  </si>
  <si>
    <t>1819.2612.A</t>
  </si>
  <si>
    <t>1820.2612.B</t>
  </si>
  <si>
    <t>BX Phía Nam - Đường Lê Đức Thọ - QL10 - QL21B - Cầu Giẽ - Pháp Vân - Cầu Thanh Trì - Cao tốc Hà Nội Thái Nguyên - QL37 - BX Đại Từ</t>
  </si>
  <si>
    <t>1820.2653.A</t>
  </si>
  <si>
    <t>1820.2655.A</t>
  </si>
  <si>
    <t>BX Phía Nam - Đường Lê Đức Thọ - QL10 - QL21B - Cầu Giẽ - Pháp Vân - Cầu Thanh Trì - Cao tốc Hà Nội Thái Nguyên - QL3 - BX Đu</t>
  </si>
  <si>
    <t>1821.1511.A</t>
  </si>
  <si>
    <t>BX Thịnh Long - Đường Lê Đức Thọ - QL10 - QL21B - Cầu Giẽ Ninh Bình - Cao tốc Pháp Vân - Đường vành đai 3 - Phạm Văn Đồng - QL2 - BX Yên Bái</t>
  </si>
  <si>
    <t>1821.2611.A</t>
  </si>
  <si>
    <t>BX Phía Nam - Đường Lê Đức Thọ - QL10 - QL21B - Cầu Giẽ Ninh Bình - Cao tốc Pháp Vân - Đường vành đai 3 - Phạm Văn Đồng - QL2 - BX Yên Bái</t>
  </si>
  <si>
    <t>1821.2613.A</t>
  </si>
  <si>
    <t>BX Phía Nam - Đường Lê Đức Thọ - QL10 - QL21B - Cầu Giẽ Ninh Bình - Cao tốc Pháp Vân - Đường vành đai 3 - QL32 - BX Nghĩa lộ</t>
  </si>
  <si>
    <t>1821.2614.A</t>
  </si>
  <si>
    <t>BX Phía Nam - Đường Lê Đức Thọ - QL10 - QL21B - Cầu Giẽ Ninh Bình - Cao tốc Pháp Vân - Đường vành đai 3 - Phạm Văn Đồng - QL2 - BX Mậu A</t>
  </si>
  <si>
    <t>1821.2620.A</t>
  </si>
  <si>
    <t>Văn Chấn</t>
  </si>
  <si>
    <t>BX Phía Nam - Đường Lê Đức Thọ - QL10 - QL21B - Cầu Giẽ Ninh Bình - Cao tốc Pháp Vân - Đường vành đai 3 - QL32 - BX Văn Chấn</t>
  </si>
  <si>
    <t>1822.1413.A</t>
  </si>
  <si>
    <t>Na Hang</t>
  </si>
  <si>
    <t>BX Giao Thủy - TL489 - Đường Lê Đức Thọ - QL10 - QL21B - Cao tốc Ninh Bình Cầu Giẽ Pháp Vân - Cầu Thanh Trì - QL2 - TL190 - BX Na Hang</t>
  </si>
  <si>
    <t>1822.1511.A</t>
  </si>
  <si>
    <t>1822.1512.A</t>
  </si>
  <si>
    <t>1822.2213.A</t>
  </si>
  <si>
    <t>BX Trực Ninh - QL21 - Đường Lê Đức Thọ - QL10 - QL21B- Liêm Tuyền - Cao tốc Cầu Giẽ Pháp Vân - Đường vành đai 3 trên cao - QL2 - TL190 - BX Na Hang</t>
  </si>
  <si>
    <r>
      <rPr>
        <strike/>
        <sz val="13"/>
        <color indexed="12"/>
        <rFont val="Times New Roman"/>
        <family val="1"/>
      </rPr>
      <t>BX Phía Nam</t>
    </r>
    <r>
      <rPr>
        <sz val="13"/>
        <color indexed="12"/>
        <rFont val="Times New Roman"/>
        <family val="1"/>
      </rPr>
      <t xml:space="preserve"> - Đường Lê Đức Thọ - QL10 - QL21B - Cầu Giẽ Ninh Bình - Cao tốc Pháp Vân - Cao tốc Lào Cai Nội Bài - QL2C - QL37 - BX Tuyên Quang</t>
    </r>
  </si>
  <si>
    <r>
      <rPr>
        <strike/>
        <sz val="13"/>
        <color indexed="12"/>
        <rFont val="Times New Roman"/>
        <family val="1"/>
      </rPr>
      <t>BX Phía Nam</t>
    </r>
    <r>
      <rPr>
        <sz val="13"/>
        <color indexed="12"/>
        <rFont val="Times New Roman"/>
        <family val="1"/>
      </rPr>
      <t xml:space="preserve"> - Đường Lê Đức Thọ - QL10 - QL21B - Cầu Giẽ Ninh Bình - Cao tốc Pháp Vân - Cao tốc Lào Cai Nội Bài - QL2C - QL37 - BX Chiêm Hóa</t>
    </r>
  </si>
  <si>
    <t>1822.2311.A</t>
  </si>
  <si>
    <t>BX Xuân Trường TL489 - QL21 - Đường Lê Đức Thọ - QL10 - QL21B- Liêm Tuyền - Cao tốc Cầu Giẽ Pháp Vân - Đường vành đai 3 trên cao - QL2 - TL190 - BX Tuyên Quang</t>
  </si>
  <si>
    <t>BX Phía Nam - Đường Lê Đức Thọ - QL10 - QL21B - Cầu Giẽ Ninh Bình - Cao tốc Pháp Vân - Cầu Thanh Trì - Cao tốc Lào Cai Nội Bài - QL2C - QL37 - BX Tuyên Quang</t>
  </si>
  <si>
    <t>1822.2611.A</t>
  </si>
  <si>
    <t>1823.1511.A</t>
  </si>
  <si>
    <r>
      <rPr>
        <strike/>
        <sz val="13"/>
        <color indexed="12"/>
        <rFont val="Times New Roman"/>
        <family val="1"/>
      </rPr>
      <t>BX Phía Nam</t>
    </r>
    <r>
      <rPr>
        <sz val="13"/>
        <color indexed="12"/>
        <rFont val="Times New Roman"/>
        <family val="1"/>
      </rPr>
      <t xml:space="preserve"> - Đường Lê Đức Thọ - QL10 - QL21B - Cầu Giẽ Ninh B́nh - Cao tốc Pháp Vân - Cao tốc Lào Cai Nội Bài - QL2C - QL2 - </t>
    </r>
    <r>
      <rPr>
        <strike/>
        <sz val="13"/>
        <color indexed="12"/>
        <rFont val="Times New Roman"/>
        <family val="1"/>
      </rPr>
      <t>BX Phía Bắc Hà Giang</t>
    </r>
  </si>
  <si>
    <t>1823.2311.A</t>
  </si>
  <si>
    <t>QL2, QL18A, QL21</t>
  </si>
  <si>
    <t>1823.2311.B</t>
  </si>
  <si>
    <t>1823.2611.B</t>
  </si>
  <si>
    <t>1823.2611.C</t>
  </si>
  <si>
    <t>1824.2212.A</t>
  </si>
  <si>
    <t>1824.2312.A</t>
  </si>
  <si>
    <t>1824.2612.A</t>
  </si>
  <si>
    <t>1824.2613.A</t>
  </si>
  <si>
    <t>Sa Pa</t>
  </si>
  <si>
    <t>1824.2614.A</t>
  </si>
  <si>
    <t>1824.2615.A</t>
  </si>
  <si>
    <t>1825.2211.A</t>
  </si>
  <si>
    <t xml:space="preserve">BX Trực Ninh - QL21 - Đường Lê Đức Thọ - QL10 - QL21B - Cao tốc Ninh Bình Cầu Giẽ Pháp Vân   </t>
  </si>
  <si>
    <t>1826.2211.A</t>
  </si>
  <si>
    <t>BX Trực Ninh - QL21 - Đường Lê Đức Thọ - QL10 - QL1A - Đường Hồ Chí Minh - QL12B - QL6 - BX Sơn La</t>
  </si>
  <si>
    <t>1826.1130.A</t>
  </si>
  <si>
    <t>BX Quỳnh Nhai - QL6B - QL6 - Hà Nội - Đường vành đai 3 trên cao - Pháp Vân - QL1A - QL21 - BX Nam Định</t>
  </si>
  <si>
    <t>1826.1131.A</t>
  </si>
  <si>
    <t>Bắc Yên</t>
  </si>
  <si>
    <t>BX Bắc Yên - QL37 - QL32B - QL32 - Hà Nội - Đường vành đai 3 trên cao - Pháp Vân - QL1A - QL21 - BX Nam Định</t>
  </si>
  <si>
    <t>1826.2318.A</t>
  </si>
  <si>
    <t>BX. Xuân Trường TL489 - QL21- Đường Lê Đức Thọ - QL10 - Ninh Bình - Nho Quan - QL6 - Mộc Châu  - TL106 - BX Mường La</t>
  </si>
  <si>
    <t>1826.2611.A</t>
  </si>
  <si>
    <t>BX. Phía Nam-Đ. Lê Đức Thọ-QL10-QL1A-N3 Gián Khuất-Nho Quan-Yên Thủy-Mãn Đức-QL6-Mộc Châu-BX. Sơn La</t>
  </si>
  <si>
    <t>1826.2618.A</t>
  </si>
  <si>
    <t>BX. Phía Nam - Đường Lê Đức Thọ - QL10 - Ninh Bình - Nho Quan - QL6 - Mộc Châu  - TL106 - BX Mường La</t>
  </si>
  <si>
    <t>1826.2630.A</t>
  </si>
  <si>
    <t xml:space="preserve">BX. Phía Nam - Đường Lê Đức Thọ - QL10 - Ninh Bình - Nho Quan - QL6 - Mộc Châu  - TL107 - BX Quỳnh Nhai </t>
  </si>
  <si>
    <t>1826.2682.A</t>
  </si>
  <si>
    <t>Mộc Châu</t>
  </si>
  <si>
    <t xml:space="preserve">BX. Phía Nam - Đường Lê Đức Thọ - QL10 - Ninh Bình - Nho Quan - QL6 - BX Mộc Châu </t>
  </si>
  <si>
    <t>BX Giao Thủy - Ql21 - Lê Đức Thọ - QL10 - QL1A - Đường Hồ Chí Minh - Ql12B - QL6 - Tuần Giáo - QL279 BX Điện Biên Phủ</t>
  </si>
  <si>
    <t>1827.1411.C</t>
  </si>
  <si>
    <t>1827.1411.D</t>
  </si>
  <si>
    <t>BX.Tp. Điện Biên Phủ - QL279 - Tuần Giáo - QL6 - Sơn La - Mãn Đức - QL12B - Nho Quan - QL1A - QL10 - Đường Lê Đức Thọ(Tp. Nam Định) - QL12B - ĐT489 - BX Giao Thuỷ.</t>
  </si>
  <si>
    <t>1827.2311.A</t>
  </si>
  <si>
    <t>BX Xuân Trường - TL489 - QL21 - Lê Đức Thọ - QL10 - QL1A - Đường Hồ Chí Minh - Ql12B - QL6 - BX Điện Biên Phủ</t>
  </si>
  <si>
    <t>1828.1303.B</t>
  </si>
  <si>
    <t xml:space="preserve">BX Bình An-QL6-QL70-QL1-Cao tốc Pháp Vân, Cầu Giẽ - CT Ninh Bình, Cầu Giẽ - Liêm Thuyền - QL21B-QL10-Đường Lê Đức Thọ-QL21-BX Hải Hậu </t>
  </si>
  <si>
    <t>1828.1403.B</t>
  </si>
  <si>
    <t xml:space="preserve"> BX Bình An-BX Trung Tâm-Xuân Mai-Yên Nghĩa-Xa La-Văn Điển-QL 1-Cổ Lễ-Lạc Quần-BX Giao Thủy </t>
  </si>
  <si>
    <t>1828.1405.A</t>
  </si>
  <si>
    <t>BX Tân Lạc - QL6 - BX TT Xuân Mai - Yên Nghĩa - Xa La - Văn Điển - QL1 - Cỗ Lễ - Lạc Quần - BX Giao Thủy</t>
  </si>
  <si>
    <t>1828.2203.B</t>
  </si>
  <si>
    <t>BX TT huyện Trực Ninh - QL21 - Đường Lê Đức Thọ - QL10 - QL21B - Cao tốc Cầu Giẽ Ninh Bình - Cao tốc Pháp Vân Cầu Giẽ - Cầu vượt Thường Tín - QL1A - QL70 - QL6 - BX Bình An</t>
  </si>
  <si>
    <t>1828.2205.A</t>
  </si>
  <si>
    <t>Tân Lạc - QL6 - QL1 - QL21 - QL10 - Đường Lê Đức Thọ - QL21 - BX Trực Ninh</t>
  </si>
  <si>
    <t>1828.2301.A</t>
  </si>
  <si>
    <t>BX Xuân Trường- Đường Lê Đức Thọ - QL10 - QL21B - TL424 - Đường Hồ Chí Minh - QL6 - BX TT. Hòa Bình</t>
  </si>
  <si>
    <t>1828.2601.A</t>
  </si>
  <si>
    <t>BX Phía Nam - Đường Lê Đức Thọ - QL10 - QL21B - TL424 - Đường Hồ Chí Minh - QL6 - BX TT. Hòa Bình</t>
  </si>
  <si>
    <t>1828.2603.A</t>
  </si>
  <si>
    <t>BX. Phía Nam - Đường Lê Đức Thọ - QL10 - QL21B - Liêm Tuyền - Cao tốc Ninh Bình Cầu Giẽ - Cao tốc  Pháp Vân - QL1A - Đ. 70 - Xa La Hà Đông - QL6 - BX. Bình An</t>
  </si>
  <si>
    <t>1828.2604.A</t>
  </si>
  <si>
    <t>BX Phía Nam - Đường Lê Đức Thọ - QL10 - Me - Nho Quan - QL12B - QL6 - QL15 - BX Mai Châu</t>
  </si>
  <si>
    <t>1828.2605.A</t>
  </si>
  <si>
    <t>1829.2317.A</t>
  </si>
  <si>
    <t>BX. Xuân Trường-TL489-QL21-Đ. Lê Đức Thọ-QL10-QL21B-QL21-Đ. Hồ Chí Minh-Ngã ba Xuân Mai-QL21-BX. Sơn Tây</t>
  </si>
  <si>
    <t>LƯU LƯỢNG
QUY HOẠCH
(VÒNG/THÁNG)</t>
  </si>
  <si>
    <t>BX Phía Nam - Đ. Lê Đức Thọ-QL10 - QL21B - Cầu Giẽ - Pháp Vân - BX Nước Ngầm.</t>
  </si>
  <si>
    <t>BX. Phía Nam-Đ. Lê Đức Thọ-QL10-QL21B-Liêm Tuyền-Cao tốc Cầu Giẽ Ninh B́nh-Cao tốc Pháp Vân Cầu Giẽ-Ngọc Hồi-Phan Trọng Tuệ-Cầu Bươu-Phùng Hưng (đoạn Cầu Bươu, Văn Phú)-Phú La, Văn Phú-Quang Trung-QL6-BX. Yên Nghĩa</t>
  </si>
  <si>
    <t>Kinh Môn-QL5-QL1-Nam Định  (A)</t>
  </si>
  <si>
    <t>1834.1120.A</t>
  </si>
  <si>
    <t>1834.1120.B</t>
  </si>
  <si>
    <t>BX Nam Định - QL10 - QL5 - BX Kinh Môn (B)</t>
  </si>
  <si>
    <t>1834.1320.A</t>
  </si>
  <si>
    <t>Kinh Môn-QL5-QL10-Hải Hậu  (A)</t>
  </si>
  <si>
    <t xml:space="preserve">BX Phía Nam - Đường Lê Đức Thọ - QL10 - Quý Cao - TL391 - BX Hải Tân </t>
  </si>
  <si>
    <t>1834.2614.A</t>
  </si>
  <si>
    <t>1834.2620.A</t>
  </si>
  <si>
    <t>BX Phía Nam - Đường Lê Đức Thọ - QL10 - QL 18 - BX Đông Sao Đỏ</t>
  </si>
  <si>
    <t>1834.2616.A</t>
  </si>
  <si>
    <t>BX Phía Nam - Đường Lê Đức Thọ - QL10 - Quý Cao - TL391 - QL5 - QL 37 - BX Nam Sách</t>
  </si>
  <si>
    <t>1835.1111.A</t>
  </si>
  <si>
    <t>Ninh Bình</t>
  </si>
  <si>
    <t>BX Ninh Bình - QL10 - BX Nam Định</t>
  </si>
  <si>
    <t>1835.1115.A</t>
  </si>
  <si>
    <t>Khánh Thành</t>
  </si>
  <si>
    <t>BX Khánh Thành - QL10 - BX Nam Định</t>
  </si>
  <si>
    <t>1836.1405.A</t>
  </si>
  <si>
    <t>BX Thịnh Long  - QL21 - Đường Lê Đức Thọ - QL10 - QL1A - BX Phía Tây Thanh Hóa</t>
  </si>
  <si>
    <t>1836.1505.A</t>
  </si>
  <si>
    <t>1836.1504.A</t>
  </si>
  <si>
    <t>1836.1506.A</t>
  </si>
  <si>
    <t>BX Thịnh Long  - QL21 - Đường Lê Đức Thọ - QL10 - QL1A - BX Phía Nam Thanh Hóa</t>
  </si>
  <si>
    <t>1836.2601.A</t>
  </si>
  <si>
    <t>Cẩm Thủy</t>
  </si>
  <si>
    <t>BX. Phía Nam - Đường Lê Đức Thọ - QL10 - QL1A - QL217 - BX. Cẩm Thủy</t>
  </si>
  <si>
    <t>1836.2605.A</t>
  </si>
  <si>
    <t>1837.1112.A</t>
  </si>
  <si>
    <t>BX Chợ Vinh-QL1A-QL10- BX Nam Định</t>
  </si>
  <si>
    <t>1837.1512.A</t>
  </si>
  <si>
    <t>BX Thịnh Long - QL21 - Đường Lê Đức Thọ - QL10 - QL1A - BX Chợ Vinh</t>
  </si>
  <si>
    <t>1838.2611.A</t>
  </si>
  <si>
    <t>BX. Phía Nam - Đường Lê Đức Thọ - QL10 - QL1A - BX. Hà Tĩnh</t>
  </si>
  <si>
    <t>1838.1111.A</t>
  </si>
  <si>
    <t>BX. Hà Tĩnh-QL1A-QL10-BX. Nam Định</t>
  </si>
  <si>
    <t>1843.2611.A</t>
  </si>
  <si>
    <t>BX. Phía Nam - Đường Lê Đức Thọ - QL10 - QL1A - BX. TT Đà Nẵng</t>
  </si>
  <si>
    <t>1847.2612.A</t>
  </si>
  <si>
    <t>Nam Định-Đăk Lăk</t>
  </si>
  <si>
    <t>BX. Phía Nam - Đường Lê Đức Thọ - QL10 - QL1A - QL14B - QL14 -  BX. Buôn Ma Thuột</t>
  </si>
  <si>
    <t>1848.1712.A</t>
  </si>
  <si>
    <t>Đắk R'Lấp</t>
  </si>
  <si>
    <t>BX Đắk R'Lâp - QL14 - QL14B - Đà Nẵng - QL1A - QL10 - Đường Lê Đức Thọ - QL21  - ĐT490 - BX Quỹ Nhất</t>
  </si>
  <si>
    <t>1848.1412.A</t>
  </si>
  <si>
    <t>1848.1819.A</t>
  </si>
  <si>
    <t>BX. Đăk Song-QL14-QL14B-QL1A-QL10-Đ. Lê Đức Thọ-TL490C-BX. Nghĩa Hưng</t>
  </si>
  <si>
    <t>1848.2614.A</t>
  </si>
  <si>
    <t>BX. Phía Nam - Đường Lê Đức Thọ - QL10 - QL1A - QL14B - QL14 - TL684 -  BX. Krông Nô</t>
  </si>
  <si>
    <t>1848.2617.A</t>
  </si>
  <si>
    <t>BX. Phía Nam - Đường Lê Đức Thọ - QL10 - QL1A - QL14B - QL14 - TL684 -  BX. Quảng Sơn</t>
  </si>
  <si>
    <t>1849.1514.A</t>
  </si>
  <si>
    <t>1849.2611.A</t>
  </si>
  <si>
    <t>Liên tỉnh Đà Lạt</t>
  </si>
  <si>
    <t>BX. Phía Nam - Đường Lê Đức Thọ - QL10 - QL1A - QL27 - QL20 - BX. Đà Lạt</t>
  </si>
  <si>
    <t>BX.Thịnh Long - QL21 - Đường Lê Đức Thọ - QL10 - QL1A - QL27 - QL20 - BX. Đạ Tẻh</t>
  </si>
  <si>
    <t>1849.2612.A</t>
  </si>
  <si>
    <t>BX. Phía Nam - Đường Lê Đức Thọ - QL10 - QL1A - QL27 - QL20 - BX. Đức Long</t>
  </si>
  <si>
    <t>1849.2614.A</t>
  </si>
  <si>
    <t>BX. Phía Nam - Đường Lê Đức Thọ - QL10 - QL1A - QL27 - QL20 - BX. Đạ Tẻh</t>
  </si>
  <si>
    <t>1850.1514.A</t>
  </si>
  <si>
    <t>BX. Thịnh Long - QL21 - Đường Lê Đức Thọ - QL10 - QL1A - BX. An Sương</t>
  </si>
  <si>
    <t>Miền Tây</t>
  </si>
  <si>
    <t>BX. Phía Nam - Đường Lê Đức Thọ - QL10 - QL1A - BX. Miền Tây</t>
  </si>
  <si>
    <t>BX. Phía Nam - Đường Lê Đức Thọ - QL10 - QL1A - BX. An Sương</t>
  </si>
  <si>
    <t>Phương Lâm</t>
  </si>
  <si>
    <t>Nam Định-Cần Thơ</t>
  </si>
  <si>
    <t>Cần Thơ 36NVL</t>
  </si>
  <si>
    <t>BX. Phía Nam - Đường Lê Đức Thọ - QL10 - QL1A - BX. Cần Thơ 91B</t>
  </si>
  <si>
    <t>1865.2611.A</t>
  </si>
  <si>
    <t>1867.2612.A</t>
  </si>
  <si>
    <t>Nam Định-An Giang</t>
  </si>
  <si>
    <t>Châu Đốc</t>
  </si>
  <si>
    <t>BX. Phía Nam - Đường Lê Đức Thọ - QL10 - QL1A - QL80 - QL 91 - BX. Châu Đốc</t>
  </si>
  <si>
    <t>1867.2613.A</t>
  </si>
  <si>
    <t>Bình Khánh</t>
  </si>
  <si>
    <t>BX. Phía Nam - Đường Lê Đức Thọ - QL10 - QL1A - QL80 - BX. Bình Khánh</t>
  </si>
  <si>
    <t>1868.2611.A</t>
  </si>
  <si>
    <t>BX. Phía Nam - Đường Lê Đức Thọ - QL10 - QL1A - QL86 -  BX. Kiên Giang</t>
  </si>
  <si>
    <t>1868.2613.A</t>
  </si>
  <si>
    <t>BX. Phía Nam - Đường Lê Đức Thọ - QL10 - QL1A - QL80 -  BX. Hà Tiên</t>
  </si>
  <si>
    <t>1869.2611.A</t>
  </si>
  <si>
    <t>BX. Phía Nam - Đường Lê Đức Thọ - QL10 - QL1A - BX. Cà Mau</t>
  </si>
  <si>
    <t>1869.2614.A</t>
  </si>
  <si>
    <t>BX. Phía Nam - Đường Lê Đức Thọ - QL10 - QL1A - BX. Nam Căn</t>
  </si>
  <si>
    <t>1870.2611.A</t>
  </si>
  <si>
    <t>BX. Phía Nam - Đường Lê Đức Thọ - QL10 - QL1A - QL22 - QL22B - BX. Tây Ninh</t>
  </si>
  <si>
    <t>1872.2611.A</t>
  </si>
  <si>
    <t>BX. Phía Nam - Đường Lê Đức Thọ - QL10 - QL1A - QL51 - BX. Bà Rịa</t>
  </si>
  <si>
    <t>1872.2612.A</t>
  </si>
  <si>
    <t>BX. Phía Nam - Đường Lê Đức Thọ - QL10 - QL1A - QL51 - BX. Vũng Tàu</t>
  </si>
  <si>
    <t>1873.1111.A</t>
  </si>
  <si>
    <t>Nam Định-Quảng Bình</t>
  </si>
  <si>
    <t>Đồng Hới</t>
  </si>
  <si>
    <t>BX Đồng Hới - QL1 - BX Nam Định &lt;A&gt;</t>
  </si>
  <si>
    <t>1873.1114.A</t>
  </si>
  <si>
    <t>Hoàn Lão</t>
  </si>
  <si>
    <t>BX Hoàn Lão - QL1 - BX Nam Định &lt;A&gt;</t>
  </si>
  <si>
    <t>1873.1115.A</t>
  </si>
  <si>
    <t>Ba Đồn</t>
  </si>
  <si>
    <t>BX Ba Đồn - QL1 - BX Nam Định &lt;A&gt;</t>
  </si>
  <si>
    <t>1873.1116.A</t>
  </si>
  <si>
    <t>Đồng Lê</t>
  </si>
  <si>
    <t>BX Đồng Lê - QL12 - QL1 - BX Nam Định &lt;A&gt;</t>
  </si>
  <si>
    <t>1873.1117.A</t>
  </si>
  <si>
    <t>Quy Đạt</t>
  </si>
  <si>
    <t>BX Quy Đạt - Đường Hồ Chí Minh - QL1 - BX Nam Định &lt;A&gt;</t>
  </si>
  <si>
    <t>1873.1118.A</t>
  </si>
  <si>
    <t>Lệ Thủy</t>
  </si>
  <si>
    <t>BX Lệ Thủy - QL1 - BX Nam Định &lt;A&gt;</t>
  </si>
  <si>
    <t>1873.1119.A</t>
  </si>
  <si>
    <t>Tiến Hóa</t>
  </si>
  <si>
    <t>BX Tiến Hóa - QL1 - BX Nam Định &lt;A&gt;</t>
  </si>
  <si>
    <t>1875.2611.A</t>
  </si>
  <si>
    <t>Nam Định-Thừa Thiên Huế</t>
  </si>
  <si>
    <t>BX. Phía Nam - Đường Lê Đức Thọ - QL10 - QL1A - BX. Phía Bắc</t>
  </si>
  <si>
    <t>1875.2612.A</t>
  </si>
  <si>
    <t>1882.1111.A</t>
  </si>
  <si>
    <t>Nam Định-Kon Tum</t>
  </si>
  <si>
    <t>Kon Tum</t>
  </si>
  <si>
    <t xml:space="preserve">BX KonTum - đường Hồ Chí Minh - QL14B - QL1 - QL 10 - BX Nam Định </t>
  </si>
  <si>
    <t>1888.1111.A</t>
  </si>
  <si>
    <t>Vĩnh Yên</t>
  </si>
  <si>
    <t>1888.1511.A</t>
  </si>
  <si>
    <t>BX Thịnh Long - QL21 - Đường Lê Đức Thọ - QL10 - QL21B - Cầu Giẽ Ninh Bình - Cao tốc Pháp Vân - Cầu Thanh Trì - ... - BX Vĩnh Yên</t>
  </si>
  <si>
    <t>1888.2615.A</t>
  </si>
  <si>
    <t>BX Phía Nam - Đường Lê Đức Thọ - QL10 - QL21B - Cầu Giẽ Ninh Bình - Cao tốc Pháp Vân - Cầu Thanh Trì - ... - BX Phúc Yên</t>
  </si>
  <si>
    <t>1893.1720.A</t>
  </si>
  <si>
    <t>Bù Gia Mập</t>
  </si>
  <si>
    <t>BX Quỹ Nhất - Đường Chợ Gạo - TL490C - Đường Lê Đức Thọ - QL10 - QL1A - Đà Nẵng - Đường Hồ Chí Minh - QL14 - Minh Hưng - Đường 10 - Phú Văn - BX Bù Gia Mập</t>
  </si>
  <si>
    <t>1893.2312.A</t>
  </si>
  <si>
    <t>BX. Xuân Trường TL489 - QL21 - Đường Lê Đức Thọ - QL10 - QL1A - QL 13 -  QL14 -  BX. Phước Long</t>
  </si>
  <si>
    <t>1893.2612.A</t>
  </si>
  <si>
    <t>BX. Phía Nam - Đường Lê Đức Thọ - QL10 - QL1A  -  QL14 -  BX. Phước Long</t>
  </si>
  <si>
    <t>1893.2614.A</t>
  </si>
  <si>
    <t>BX. Phía Nam - Đường Lê Đức Thọ - QL10 - QL1A - QL 13 -  QL14 -  BX. Bù Đốp</t>
  </si>
  <si>
    <t>1897.1414.A</t>
  </si>
  <si>
    <t>Ba Bể</t>
  </si>
  <si>
    <t>BX Giao Thủy - TL489 - Ql21 - Đường Lê Đức Thọ - QL10 - QL21B- Cao tốc Ninh Bình Cầu Giẽ Pháp Vân - Cầu Thanh Trì - QL5 - QL3 - BX Ba Bể</t>
  </si>
  <si>
    <t>1897.1511.A</t>
  </si>
  <si>
    <t>BX Thịnh Long  - Ql21 - Đường Lê Đức Thọ - QL10 - QL21B- Cao tốc Ninh Bình Cầu Giẽ Pháp Vân - Cầu Thanh Trì - QL5 - QL3 - BX Bắc Kạn</t>
  </si>
  <si>
    <t>1897.2311.A</t>
  </si>
  <si>
    <t>BX Xuân Trường - QL21 - Đường Lê Đức Thọ - QL10 - QL21B - Cầu Giẽ - Pháp Vân - Cầu Thanh Trì - ... - QL3 - BX Bắc Kạn</t>
  </si>
  <si>
    <t>1897.2611.A</t>
  </si>
  <si>
    <t>BX Phía Nam - Đường Lê Đức Thọ - QL10 - QL21B - Cầu Giẽ - Pháp Vân - Cầu Thanh Trì - Cao tốc Hà Nội Thái Nguyên - QL3 - BX Bắc Kạn</t>
  </si>
  <si>
    <t>1897.2615.A</t>
  </si>
  <si>
    <t>Pắc Nặm</t>
  </si>
  <si>
    <t>BX Phía Nam - Đường Lê Đức Thọ - QL10 - QL21B - Cầu Giẽ - Pháp Vân - Cầu Thanh Trì - Cao tốc Hà Nội Thái Nguyên - QL3 - TL258 - BX Pắc Nặm</t>
  </si>
  <si>
    <t>1898.1811.A</t>
  </si>
  <si>
    <t>1898.2611.A</t>
  </si>
  <si>
    <t>BX Phía Nam - Đường Lê Đức Thọ - QL10 - QL21B - Cầu Giẽ - Pháp Vân - QL1A - BX. Bắc Giang</t>
  </si>
  <si>
    <t>1899.2611.A</t>
  </si>
  <si>
    <t>BX Phía Nam - Đường Lê Đức Thọ - QL10 - Cát Đằng - Cầu Bo - QL1 - QL38 - QL5 - QL39 - BX Bắc Ninh</t>
  </si>
  <si>
    <t>1899.2612.A</t>
  </si>
  <si>
    <t>Quế Võ</t>
  </si>
  <si>
    <t>BX Phía Nam - Đường Lê Đức Thọ - QL10 - Cát Đằng - Cầu Bo - QL1 - QL38 - QL5 - QL39 - BX Quế Vơ</t>
  </si>
  <si>
    <t>Các tuyến đi Thái Bình, Hải Phòng, Quảng Ninh:</t>
  </si>
  <si>
    <t>Các tuyến đi Ninh Bình và miền Trung (từ Thanh Hóa đến Thừa Thiên Huế):</t>
  </si>
  <si>
    <t>Các tuyến đi miền Trung (từ Thanh Hóa đến Thừa Thiên Huế):</t>
  </si>
  <si>
    <t>Tăng 120 vòng/tháng</t>
  </si>
  <si>
    <t>Tăng 90 vòng/tháng</t>
  </si>
  <si>
    <t>Giảm 60 vòng/tháng</t>
  </si>
  <si>
    <t>Giảm 30 vòng/tháng</t>
  </si>
  <si>
    <t>Tăng 15 vòng/
tháng</t>
  </si>
  <si>
    <t>Tăng 120 vòng/
tháng</t>
  </si>
  <si>
    <t>Tăng 150 vòng/
tháng</t>
  </si>
  <si>
    <t>Tăng 90 vòng/
tháng</t>
  </si>
  <si>
    <t>Tăng 210 vòng/
tháng</t>
  </si>
  <si>
    <t>Tăng 20 vòng/
tháng</t>
  </si>
  <si>
    <t>Tăng 60 vòng/
tháng</t>
  </si>
  <si>
    <r>
      <t xml:space="preserve">&lt;A&gt;: BX. Quỹ Nhất - Đ. Chợ Gạo - TL490C - Đ. Lê Đức Thọ - QL10 - QL1A - TL86 - BX. </t>
    </r>
    <r>
      <rPr>
        <strike/>
        <sz val="13"/>
        <rFont val="Times New Roman"/>
        <family val="1"/>
      </rPr>
      <t>Rạch Giá</t>
    </r>
  </si>
  <si>
    <r>
      <t>(A): QL37, Ngã ba Bờ Đậu, QL3 đoạn đường tránh Thành phố Thái Nguyên, QL3, Sóc Sơn, Hà Nội, Đường cao tốc Pháp Vân Cầu Giẽ, QL1A, TP Phủ Lý, QL2</t>
    </r>
    <r>
      <rPr>
        <sz val="13"/>
        <color indexed="12"/>
        <rFont val="Times New Roman"/>
        <family val="1"/>
      </rPr>
      <t>1</t>
    </r>
    <r>
      <rPr>
        <sz val="13"/>
        <rFont val="Times New Roman"/>
        <family val="1"/>
      </rPr>
      <t>, QL10, Đường Lê Đức Thọ, QL21</t>
    </r>
  </si>
  <si>
    <t>1848.1718.A</t>
  </si>
  <si>
    <t>Bến xe khách Xuân Trường-TL489-QL21-Đ. Lê Đức Thọ-QL10-QL21B-QL21-QL1A-Cầu Giẽ-Pháp Vân-BX. Nước Ngầm</t>
  </si>
  <si>
    <t>BX. Giao Thủy - TL489 - QL21 - Đ. Lê Đức Thọ - QL10 - QL18 - BX. Cửa Ông &lt;A&gt;</t>
  </si>
  <si>
    <t>STT QĐ2548</t>
  </si>
  <si>
    <t>Tăng 30v/tháng so với quy hoạch cũ</t>
  </si>
  <si>
    <t>Tăng 240v/tháng so với quy hoạch cũ</t>
  </si>
  <si>
    <t>TT TP Thái Nguyên</t>
  </si>
  <si>
    <t>1820.1116.A</t>
  </si>
  <si>
    <t>1820.1316.A</t>
  </si>
  <si>
    <t>Chuyển bến đến từ Thái Nguyên sang TT TP Thái Nguyên, đổi MST</t>
  </si>
  <si>
    <t>1820.1416.A</t>
  </si>
  <si>
    <t>1820.2216.A</t>
  </si>
  <si>
    <t>1820.1716.A</t>
  </si>
  <si>
    <t>1820.2316.A</t>
  </si>
  <si>
    <t>1823.1311.A</t>
  </si>
  <si>
    <t>PN Hà Giang</t>
  </si>
  <si>
    <t>&lt;A&gt; BX Nam Định - QL21 - QL1A - đường Vành đai 3 - cầu Thanh Trì - đường dẫn cầu Thanh Trì - đường Nguyễn Văn Linh - cầu vượt đường 5 - đường 5 kéo dài - cầu Đông Trù - đường 5 kéo dài - đường Võ Văn Kiệt - QL2 - QL70 - QL4E - ĐT151 - QL279 - BX Văn Bàn</t>
  </si>
  <si>
    <t>1824.1115.A</t>
  </si>
  <si>
    <t>Điều chỉnh hành trình chạy xe</t>
  </si>
  <si>
    <t>Giảm 330v/tháng so với quy hoạch cũ</t>
  </si>
  <si>
    <t>1824.1312.A</t>
  </si>
  <si>
    <t>1824.1312.B</t>
  </si>
  <si>
    <t>1824.1412.A</t>
  </si>
  <si>
    <t>1824.1514.A</t>
  </si>
  <si>
    <t>BX Bắc Hà -ĐT153 -QL70 - đường Nguyễn Huệ - Cầu Phố Mới - đường Trần Hưng Đạo - Nút giao IC18 -Cao tốc (Nội Bài - Lào Cai)- đường Võ Văn Kiệt - đường 5 kéo dài - cầu Đông Trù - đường 5 kéo dài - cầu vượt đường 5 - đường Nguyễn Văn Linh - đường dẫn cầu Thanh Trì - cầu Thanh Trì - đường Vành đai 3 -Cao tốc (Cầu Giẽ - Pháp Vân)-Cao tốc (Ninh Bình - Cầu Giẽ) - Nút giao Liêm Tuyền -QL21B -QL10 - đường Lê Đức Thọ - QL21 -BX Thịnh Long &lt;A&gt;</t>
  </si>
  <si>
    <t>1824.1812.A</t>
  </si>
  <si>
    <t>1826.1411.A</t>
  </si>
  <si>
    <t>BX Sơn La - QL6 - Mộc Châu - Mãn Đức - QL12B - Đường Hồ Chí Minh - Nho Quan - QL1A - Ninh Bình - QL10 - QL21- TL489 - BX Giao Thủy</t>
  </si>
  <si>
    <t>Giảm 30v so với quy hoạch cũ (chuyển Quất Lâm)</t>
  </si>
  <si>
    <t>Giảm 30v so với quy hoạch cũ (nhưng không chuyển về Quất Lâm do xe xuất phát tại Giao Hương)</t>
  </si>
  <si>
    <t>Giảm 07v so với quy hoạch cũ (chuyển Quất Lâm)</t>
  </si>
  <si>
    <t>Tăng 30v so với quy hoạch cũ (mặc dù đã chuyển Quất Lâm 15v); có 03 tuyến đều STT946</t>
  </si>
  <si>
    <t>Giảm 19v so với quy hoạch cũ (chuyển Quất Lâm)</t>
  </si>
  <si>
    <t>1118.1114.A</t>
  </si>
  <si>
    <t>1118.1114.B</t>
  </si>
  <si>
    <t>1829.1412.A</t>
  </si>
  <si>
    <t>1829.1411.A</t>
  </si>
  <si>
    <t>1829.1416.A</t>
  </si>
  <si>
    <t>1829.1417.A</t>
  </si>
  <si>
    <t>1899.1411.A</t>
  </si>
  <si>
    <t>1897.1415.A</t>
  </si>
  <si>
    <t>1897.2211.A</t>
  </si>
  <si>
    <t>1823.1411.A</t>
  </si>
  <si>
    <t>1218.1314.A</t>
  </si>
  <si>
    <t>1218.1611.A</t>
  </si>
  <si>
    <t>1218.1814.A</t>
  </si>
  <si>
    <t>1820.1412.A</t>
  </si>
  <si>
    <t>1820.1453.A</t>
  </si>
  <si>
    <t>1821.1413.A</t>
  </si>
  <si>
    <t>1828.1403.A</t>
  </si>
  <si>
    <t>1828.1404.A</t>
  </si>
  <si>
    <t>Mai Châu - QL15 - QL6 - QL12B - QL1.....Giao Thủy. &lt;A&gt;</t>
  </si>
  <si>
    <t>1828.1404.B</t>
  </si>
  <si>
    <t>BX. Giao Thủy - TL489 - QL21 - Đường Lê Đức Thọ - QL10 - Nam Định - QL21B - QL21 - Hà Đông - Xuân Mai - BX. Mai Châu theo QL21 - QL1A - QL6 - BX. Mai Châu &lt;B&gt;</t>
  </si>
  <si>
    <t>1825.1411.A</t>
  </si>
  <si>
    <t>1826.1430.A</t>
  </si>
  <si>
    <t>1618.1114.A</t>
  </si>
  <si>
    <t>1418.1314.A</t>
  </si>
  <si>
    <t>1418.1514.A</t>
  </si>
  <si>
    <t>1418.1214.A</t>
  </si>
  <si>
    <t>1838.1415.A</t>
  </si>
  <si>
    <t>1838.1453.A</t>
  </si>
  <si>
    <t>1881.1411.A</t>
  </si>
  <si>
    <t>1848.1414.A</t>
  </si>
  <si>
    <t>1848.1417.A</t>
  </si>
  <si>
    <t>1849.1412.A</t>
  </si>
  <si>
    <t>1893.1414.A</t>
  </si>
  <si>
    <t>1893.1412.A</t>
  </si>
  <si>
    <t>1850.1411.A</t>
  </si>
  <si>
    <t>1850.1416.A</t>
  </si>
  <si>
    <t>1869.1411.A</t>
  </si>
  <si>
    <t>Đăk R'Lấp</t>
  </si>
  <si>
    <t>TC Phước Long</t>
  </si>
  <si>
    <t>Giảm 09v so với quy hoạch cũ (chuyển Quất Lâm)</t>
  </si>
  <si>
    <t>Tăng 90v so với quy hoạch cũ</t>
  </si>
  <si>
    <t>Giảm 03v so với quy hoạch cũ (chuyển Quất Lâm)</t>
  </si>
  <si>
    <t>Giảm 15v so với quy hoạch cũ (chuyển Quất Lâm)</t>
  </si>
  <si>
    <t>BX Trực Ninh - QL21 - Đường Lê Đức Thọ - QL10 - QL21B- Liêm Tuyền - Cao tốc Cầu Giẽ Pháp Vân - đường Vành đai 3 - cầu Thanh Trì - đường dẫn cầu Thanh Trì - đường Nguyễn Văn Linh - cầu vượt đường 5 - đường 5 kéo dài - cầu Đông Trù - đường 5 kéo dài - đường Võ Văn Kiệt - Cao tốc Nội Bài Lào Cai - Nút IC18 - BX TT Lào Cai</t>
  </si>
  <si>
    <t>BX Văn Bàn - QL279 - Nút giao IC16 - Cao tốc Nội Bài Lào Cai - đường Võ Văn Kiệt - đường 5 kéo dài - cầu Đông Trù - đường 5 kéo dài - cầu vượt đường 5 - đường Nguyễn Văn Linh - đường dẫn cầu Thanh Trì - cầu Thanh Trì - đường Vành đai 3 - Cao tốc Pháp Vân Cầu Giẽ - QL1A - QL21 - QL21B - BX Nam Định &lt;B&gt;</t>
  </si>
  <si>
    <t>1824.1115.B</t>
  </si>
  <si>
    <t>BX Trung tâm Lào Cai - Nút giao IC18 - Cao tốc Nội Bài Lào Cai - đường Võ Văn Kiệt - đường 5 kéo dài - cầu Đông Trù - đường 5 kéo dài - cầu vượt đường 5 - đường Nguyễn Văn Linh - đường dẫn cầu Thanh Trì - cầu Thanh Trì - đường Vành đai 3 - Cao tốc Pháp Vân Cầu Giẽ - QL1A - QL21 - QL21B - QL21 - TL489 - BX Xuân Trường</t>
  </si>
  <si>
    <t xml:space="preserve"> BX Phía Nam-Đ. Lê Đức Thọ-QL10-QL21B-Liêm Tuyền-Cao tốc (Cầu Giẽ - Ninh Bình) -Cao tốc (Pháp Vân - Cầu Giẽ) - Đường Vành đai 3 - cầu Thanh Trì - đường dẫn cầu Thanh Trì - đường Nguyễn Văn Linh - cầu vượt đường 5 - đường 5 kéo dài - cầu Đông Trù - đường 5 kéo dài - đường Võ Văn Kiệt - Cao tốc Nội Bài Lào Cai - BX Trung tâm Lào Cai</t>
  </si>
  <si>
    <t>BX Phía Nam TP. Nam Định- Đường Lê Đức Thọ - QL10 - QL21B - Cầu Giẽ Ninh Bình - Cao tốc Pháp Vân - đường Vành đai 3 - cầu Thanh Trì - đường dẫn cầu Thanh Trì - đường Nguyễn Văn Linh - cầu vượt đường 5 - đường 5 kéo dài - cầu Đông Trù - đường 5 kéo dài - đường Võ Văn Kiệt - Cao tốc Lào Cai Nội Bài - QL4D - BX Sa Pa</t>
  </si>
  <si>
    <t>BX Phía Nam TP. Nam Định- Đường Lê Đức Thọ - QL10 - QL21B - Cầu Giẽ Ninh Bình - Cao tốc Pháp Vân - đường Vành đai 3 - cầu Thanh Trì - đường dẫn cầu Thanh Trì - đường Nguyễn Văn Linh - cầu vượt đường 5 - đường 5 kéo dài - cầu Đông Trù - đường 5 kéo dài - đường Võ Văn Kiệt - Cao tốc Lào Cai Nội Bài - Nút giao IC16 - QL279 - BX Văn Bàn</t>
  </si>
  <si>
    <t>Tăng 30v so với quy hoạch cũ</t>
  </si>
  <si>
    <t>1824.1115.C</t>
  </si>
  <si>
    <t>BX Văn Bàn - QL279 - ĐT151 - QL4E - Nút giao IC17 - Cao tốc (Nội Bài - Lào Cai) - đường Võ Văn Kiệt - đường 5 kéo dài - cầu Đông Trù - đường 5 kéo dài - cầu vượt đường 5 - đường Nguyễn Văn Linh - đường dẫn cầu Thanh Trì - cầu Thanh Trì - đường Vành đai 3 - Cao tốc (Pháp Vân - Cầu Giẽ) - QL1A - QL21 - QL21B - BX Nam Định &lt;C&gt;</t>
  </si>
  <si>
    <t>Cao Bằng-Nam Định</t>
  </si>
  <si>
    <t>Quất Lâm</t>
  </si>
  <si>
    <t>1824.1612.B</t>
  </si>
  <si>
    <t>1826.1611.A</t>
  </si>
  <si>
    <t>1829.1611.A</t>
  </si>
  <si>
    <t>1829.1613.A</t>
  </si>
  <si>
    <t>1848.1614.A</t>
  </si>
  <si>
    <t>1848.1617.A</t>
  </si>
  <si>
    <t>1849.1612.A</t>
  </si>
  <si>
    <t>1850.1611.A</t>
  </si>
  <si>
    <t>1869.1611.A</t>
  </si>
  <si>
    <t>1893.1612.A</t>
  </si>
  <si>
    <t>1893.1614.A</t>
  </si>
  <si>
    <t>1897.1611.A</t>
  </si>
  <si>
    <t>1618.1615.A</t>
  </si>
  <si>
    <t>BX Phía nam - Đường Lê Đức Thọ - QL10 - Quán Toan - cầu Kiên - QL10 - BX Phía bắc Hải Phòng</t>
  </si>
  <si>
    <t>Tăng 120v so với quy hoạch cũ</t>
  </si>
  <si>
    <t>1820.2616.A</t>
  </si>
  <si>
    <t>BX Trung Tâm TP Thái Nguyên - QL1B- QL3- BX Phía Nam TP Nam Định &lt;A&gt;</t>
  </si>
  <si>
    <t>1820.2616.B</t>
  </si>
  <si>
    <t>BX Phía Nam TP Nam Định - Đường Lê Đức Thọ - QL10 - QL21B - Cầu Giẽ - Pháp Vân - Cầu Thanh Trì - Cao tốc (Hà Nội - Thái Nguyên) - BX Trung Tâm TP Thái Nguyên &lt;B&gt;</t>
  </si>
  <si>
    <t>1860.2622.A</t>
  </si>
  <si>
    <t>BX. Phía Nam - Đường Lê Đức Thọ - QL10 - QL1A - BX. Phương Lâm</t>
  </si>
  <si>
    <t>1218.1313.A</t>
  </si>
  <si>
    <t>BX Hải Hậu - QL 21 -QL1A-BX Bắc Sơn</t>
  </si>
  <si>
    <t>1218.1711.A</t>
  </si>
  <si>
    <t>BXĐình Lập-QL4B-QL1- QL21 -BX Nam Định &lt;A&gt;</t>
  </si>
  <si>
    <t>1218.1813.A</t>
  </si>
  <si>
    <t>BX Hải Hậu-QL21-Lê Đức Thọ- QL10-QL21B-Cao tốc Ninh Bình Cầu Giẽ- Cao tốc cầu giẽ Pháp Vân- Cầu Thanh Trì - QL1A-Cao tốc Hà Nội- Thái Nguyên (QL3 mới) - QL3- QL1B- BX Pắc Khuông</t>
  </si>
  <si>
    <t>1418.1622.A</t>
  </si>
  <si>
    <t>BX Trực Ninh - QL21 - Đường Lê Đức Thọ - QL10 - QL18 - BX Mông Dương</t>
  </si>
  <si>
    <t>1618.1111.A</t>
  </si>
  <si>
    <t>Cát Bà</t>
  </si>
  <si>
    <t>BX Cát Bà - TL360 - QL10-BX Nam Định</t>
  </si>
  <si>
    <t>1618.1611.A</t>
  </si>
  <si>
    <t>1618.1614.A</t>
  </si>
  <si>
    <t>1618.1617.A</t>
  </si>
  <si>
    <t>1618.1622.A</t>
  </si>
  <si>
    <t>1820.1114.A</t>
  </si>
  <si>
    <t>Phổ Yên</t>
  </si>
  <si>
    <t>BX Nam Định - QL1A - Pháp Vân - Cầu Thanh Trì- QL3 - BX Phổ Yên</t>
  </si>
  <si>
    <t>1820.1115.A</t>
  </si>
  <si>
    <t>Phú Bình</t>
  </si>
  <si>
    <t>BX Nam Định - QL1A - Pháp Vân - Cầu Thanh Trì- Cao tốc Hà Nội Thái Nguyên - QL3 - ĐT261 - QL37 - BX Phú Bình</t>
  </si>
  <si>
    <t>1820.1314.A</t>
  </si>
  <si>
    <t>BX Hải Hậu - QL21 - Đường Lê Đức Thọ - QL1A - Pháp Vân - Cầu Thanh Trì- QL3 - BX Phổ Yên</t>
  </si>
  <si>
    <t>1820.1414.A</t>
  </si>
  <si>
    <t>BX Giao Thủy - TL489 - QL21 - Đường Lê Đức Thọ - QL1A - QL2 - QL3 - BX Phổ Yên</t>
  </si>
  <si>
    <t>1820.1516.A</t>
  </si>
  <si>
    <t>1820.1714.A</t>
  </si>
  <si>
    <t>1820.1816.A</t>
  </si>
  <si>
    <t>BX Nghĩa Hưng - QL21 - QL1A - QL2 -
QL3 - BX Trung Tâm</t>
  </si>
  <si>
    <t>1824.1612.A</t>
  </si>
  <si>
    <t>1824.1613.A</t>
  </si>
  <si>
    <t>BX Quất Lâm - QL37B - ĐT489 - cấu Thức Hóa - ngã tư Hải Hậu - QL21 - ngã ba cầu Lạc Quần - cầu Lạc Quần - QL21 - đường Lê Đức Thọ - QL10 - QL21B - Cầu Giẽ Ninh Bình - Cao tốc Pháp Vân - đường Vành đai 3 - cầu Thanh Trì - đường dẫn cầu Thanh Trì - đường Nguyễn Văn Linh - cầu vượt đường 5 - đường 5 kéo dài - cầu Đông Trù - đường 5 kéo dài - đường Võ Văn Kiệt - Cao tốc Lào Cai Nội Bài - nút giao IC19 - QL4D - BX Sa Pa</t>
  </si>
  <si>
    <t>1824.1614.A</t>
  </si>
  <si>
    <t>BX Quất Lâm - QL37B - ĐT489 - cấu Thức Hóa - ngã tư Hải Hậu - QL21 - ngã ba cầu Lạc Quần - cầu Lạc Quần - QL21 - đường Lê Đức Thọ - QL10 - QL21B - Cầu Giẽ Ninh Bình - Cao tốc Pháp Vân - đường Vành đai 3 - cầu Thanh Trì - đường dẫn cầu Thanh Trì - đường Nguyễn Văn Linh - cầu vượt đường 5 - đường 5 kéo dài - cầu Đông Trù - đường 5 kéo dài - đường Võ Văn Kiệt - Cao tốc Lào Cai Nội Bài - nút giao IC17 - QL4E - ĐT153 - BX Bắc Hà</t>
  </si>
  <si>
    <t>1824.1615.A</t>
  </si>
  <si>
    <t>BX Quất Lâm - QL37B - ĐT489 - cấu Thức Hóa - ngã tư Hải Hậu - QL21 - ngã ba cầu Lạc Quần - cầu Lạc Quần - QL21 - đường Lê Đức Thọ - QL10 - QL21B - Cầu Giẽ Ninh Bình - Cao tốc Pháp Vân - đường Vành đai 3 - cầu Thanh Trì - đường dẫn cầu Thanh Trì - đường Nguyễn Văn Linh - cầu vượt đường 5 - đường 5 kéo dài - cầu Đông Trù - đường 5 kéo dài - đường Võ Văn Kiệt - Cao tốc Lào Cai Nội Bài - nút giao IC16 - QL279 - BX Văn Bàn</t>
  </si>
  <si>
    <t>1825.1311.A</t>
  </si>
  <si>
    <t>BX Hải Hậu - QL21 -QL10-QL21B-QL21-QL1A-QL32-BX Lai Châu</t>
  </si>
  <si>
    <t>1825.1611.A</t>
  </si>
  <si>
    <t>BX Quất Lâm - QL37B-ĐT489-QL21-QL10-Cao tốc (Ninh Bình - Cầu Giẽ) - Cao tốc (Cầu Giẽ - Pháp Vân) - Đường vành đai 3 - Cao tốc (Nội Bài - Lào Cai) - QL4D - BX Lai Châu</t>
  </si>
  <si>
    <t>1826.1311.A</t>
  </si>
  <si>
    <t>BX Sơn La - QL6- Mộc Châu- Mãn Đức - QL21B- Đường Hồ Chí Minh- Nho Quan - QL1A- Ninh Bình - QL10 - QL21- BX Hải Hậu</t>
  </si>
  <si>
    <t>1826.1318.A</t>
  </si>
  <si>
    <t>1826.1330.A</t>
  </si>
  <si>
    <t>1826.1330.B</t>
  </si>
  <si>
    <t>BX Quỳnh Nhai - QL6B - QL6 - Mãn Đức - QL21B - Đường Hồ Chí Minh - Nho Quan - QL1A - Ninh Bình - QL10 - Lê Đức Thọ - QL21 - BX Hải Hậu</t>
  </si>
  <si>
    <t>1826.1818.A</t>
  </si>
  <si>
    <t>1827.1611.A</t>
  </si>
  <si>
    <t>BX Điện Biên Phủ - QL279 - Tuần Giáo - QL6 - Hà Đông - ĐT419 - Vân Đình - Tế Tiêu - Chợ Dầu - QL21B - QL38 - Đồng Văn - QL1 - Phủ Lý - QL21A - Hồng Phú - Nam Định - Cầu Lạc Quần - BX Quất Lâm &lt;A&gt;</t>
  </si>
  <si>
    <t>Bình Minh</t>
  </si>
  <si>
    <t>BX Nam Định - QL10 - QL21B kéo dài - BX Bình Minh</t>
  </si>
  <si>
    <t>1835.1111.B</t>
  </si>
  <si>
    <t>BX TT Bình Minh - QL12B kéo dài - QL10 - BX Nam Định</t>
  </si>
  <si>
    <t>1836.1305.A</t>
  </si>
  <si>
    <t>1848.1314.A</t>
  </si>
  <si>
    <t>1848.1316.A</t>
  </si>
  <si>
    <t>Quảng Khê</t>
  </si>
  <si>
    <t>BX Quảng Khê - QL28 - Đường 23/3 - QL14 - QL14B - QL1 - QL10 - Đường Lê Đức Thọ - QL21 - BX Hải Hậu</t>
  </si>
  <si>
    <t>1848.1316.B</t>
  </si>
  <si>
    <t>BX Hải Hậu - QL21 - Đường Lê Đức Thọ - QL10 - QL1A - Đà Nẵng - QL14B - Ql14 - Đường 23/3 - QL28 - BX Quảng Khê</t>
  </si>
  <si>
    <t>1848.1416.A</t>
  </si>
  <si>
    <t>BX Quảng Khê - QL28 - QL28 nối dài (ĐT684 cũ) - QL14 - QL14B - QL1A - QL10 - Đường Lê Đức Thọ - QL21 - TL489 - BX Giao Thủy</t>
  </si>
  <si>
    <t>1848.1416.B</t>
  </si>
  <si>
    <t>BX Giao Thủy - TL489 - QL21 - Đường Lê Đức Thọ - QL10 - QL1A - Đà Nẵng - QL14B - QL14 - Đường 23/3 - QL28 - BX Quảng Khê</t>
  </si>
  <si>
    <t>1848.2716.A</t>
  </si>
  <si>
    <t>BX Quảng Khê - QL28 - QL14 - QL14B - Đà Nẵng - QL1A - QL10 - Đường Lê Đức Thọ - BX Phía nam TP Nam Định</t>
  </si>
  <si>
    <t>BX Phía Nam - Đường Lê Đức Thọ - QL10 - QL1A - Đà Nẵng - QL14B - QL14 - QL28 - BXQuảng Khê</t>
  </si>
  <si>
    <t>1860.1314.A</t>
  </si>
  <si>
    <t>Tân Phú</t>
  </si>
  <si>
    <t>BX Tân Phú - QL20 - QL1A - QL10 - QL21 - BX Hải Hậu</t>
  </si>
  <si>
    <t>1860.1320.A</t>
  </si>
  <si>
    <t>BX Nam Cát Tiên - Đường 600A - Đường Tà Lài Núi Tượng - QL20 - TP.Đà Lạt - ĐT723 - QL1A - QL38B - QL10 - Đường Lê Đức Thọ - QL21 - BX Hải Hậu</t>
  </si>
  <si>
    <t>1860.1320.B</t>
  </si>
  <si>
    <t>BX Nam Cát Tiên - Đường 600A- Đường Lài Núi Tượng - QL20 - TP Đà Lạt - QL1A -QL38B- QL10 - Đường Lê Đức Thọ - QL21 - BX Hải Hậu</t>
  </si>
  <si>
    <t>1860.1354.A</t>
  </si>
  <si>
    <t>Phú Thạnh</t>
  </si>
  <si>
    <t>BX Phú Thạnh - ĐT769 - Đường 25B - QL51 - Đường Võ Nguyên Giáp (Đoạn Tránh QL1A) - QL1A - BX Hải Hậu</t>
  </si>
  <si>
    <t>1898.1321.A</t>
  </si>
  <si>
    <t>BX Cầu Gồ - ĐT292- TT Bố Hạ- Kép- QL1A - QL21B - QL10- Lê Đức Thọ - QL21 - BX Hải Hậu</t>
  </si>
  <si>
    <t>1829.1111.A</t>
  </si>
  <si>
    <t>1829.1117.A</t>
  </si>
  <si>
    <t>1898.1111.A</t>
  </si>
  <si>
    <t>1899.1111.A</t>
  </si>
  <si>
    <t>1888.1115.A</t>
  </si>
  <si>
    <t>1819.1112.A</t>
  </si>
  <si>
    <t>1826.1111.A</t>
  </si>
  <si>
    <t>1820.1112.A</t>
  </si>
  <si>
    <t>1822.1111.A</t>
  </si>
  <si>
    <t>1821.1111.A</t>
  </si>
  <si>
    <t>1828.1103.A</t>
  </si>
  <si>
    <t>1828.1103.B</t>
  </si>
  <si>
    <t>1828.1103.C</t>
  </si>
  <si>
    <t>1828.1101.A</t>
  </si>
  <si>
    <t>1828.1101.B</t>
  </si>
  <si>
    <t>TT Hòa Bình</t>
  </si>
  <si>
    <t>1890.1113.A</t>
  </si>
  <si>
    <t>1890.1112.A</t>
  </si>
  <si>
    <t>TT TP Thái Bình</t>
  </si>
  <si>
    <t>PĐ Sao Đỏ</t>
  </si>
  <si>
    <t>1834.1114.A</t>
  </si>
  <si>
    <t>1418.1511.A</t>
  </si>
  <si>
    <t>1835.1116.A</t>
  </si>
  <si>
    <t>1835.1113.A</t>
  </si>
  <si>
    <t>1835.1118.A</t>
  </si>
  <si>
    <t>PB Hải Phòng</t>
  </si>
  <si>
    <t>PN Thanh Hóa</t>
  </si>
  <si>
    <t>PB Thanh Hóa</t>
  </si>
  <si>
    <t>1836.1105.A</t>
  </si>
  <si>
    <t>1836.1106.A</t>
  </si>
  <si>
    <t>1829.2612.A</t>
  </si>
  <si>
    <t>1829.2611.A</t>
  </si>
  <si>
    <t>1829.2613.A</t>
  </si>
  <si>
    <t>1418.1526.A</t>
  </si>
  <si>
    <t>BX. Phía Nam-Đ. Lê Đức Thọ-QL10-QL21B-Liêm Tuyền-Cao tốc Cầu Giẽ Ninh Bình-Cao tốc Pháp Vân Cầu Giẽ-Đường vành đai 3 trên cao-QL2-BX. PN Hà Giang</t>
  </si>
  <si>
    <t>BX Phía Nam TP. Nam Định - Đường Lê Đức Thọ - QL10 - QL21B - Liêm Tuyền - Cao tốc Pháp Vân_Cầu Giẽ_Ninh Bình - Đường vành đai 3 trên cao - QL2 - BX PN Hà Giang</t>
  </si>
  <si>
    <t>&lt;A&gt; BX PN Hà Giang - QL2 - Phú Thọ - Vĩnh Phúc - Hà Nội - QL1 - Nam Định - QL21 -  BX Hải Hậu;
&lt;B&gt; BX PN Hà Giang - QL2 - Tuyên Quang - QL2 - Cầu Thăng Long - Vành đai 3 - Cầu Thanh Trì - QL5 - QL39 - Cầu Tân Đệ - QL10 - QL21 - BX Hải Hậu</t>
  </si>
  <si>
    <t>(A): BX. PN Hà Giang - QL2 - TQ - Phú Thọ - Vĩnh Phúc - QL2 - Cầu Thăng Long - Đường vành đai 3 trên cao - Pháp Vân - Cầu Giẽ - QL1A - QL21 - QL21B - QL10 - Đ. Lê Đức Thọ - QL21 - BX. Trực Ninh</t>
  </si>
  <si>
    <t>BX Xuân Trường - TL489 - QL21 - Đường Lê Đức Thọ - QL10 - QL21B - Cầu Giẽ Ninh Bình - Cao tốc Pháp Vân - Cao tốc Lào Cai Nội Bài - QL2C - QL2 - BX PN Hà Giang</t>
  </si>
  <si>
    <r>
      <t>1823.</t>
    </r>
    <r>
      <rPr>
        <sz val="12"/>
        <color indexed="10"/>
        <rFont val="Times New Roman"/>
        <family val="1"/>
      </rPr>
      <t>26</t>
    </r>
    <r>
      <rPr>
        <sz val="12"/>
        <rFont val="Times New Roman"/>
        <family val="1"/>
      </rPr>
      <t>11.A</t>
    </r>
  </si>
  <si>
    <r>
      <t>1825.</t>
    </r>
    <r>
      <rPr>
        <sz val="12"/>
        <color indexed="10"/>
        <rFont val="Times New Roman"/>
        <family val="1"/>
      </rPr>
      <t>26</t>
    </r>
    <r>
      <rPr>
        <sz val="12"/>
        <rFont val="Times New Roman"/>
        <family val="1"/>
      </rPr>
      <t>11.A</t>
    </r>
  </si>
  <si>
    <r>
      <t>1827.</t>
    </r>
    <r>
      <rPr>
        <sz val="12"/>
        <color indexed="10"/>
        <rFont val="Times New Roman"/>
        <family val="1"/>
      </rPr>
      <t>26</t>
    </r>
    <r>
      <rPr>
        <sz val="12"/>
        <rFont val="Times New Roman"/>
        <family val="1"/>
      </rPr>
      <t>11.A</t>
    </r>
  </si>
  <si>
    <r>
      <t>1881.</t>
    </r>
    <r>
      <rPr>
        <sz val="12"/>
        <color indexed="10"/>
        <rFont val="Times New Roman"/>
        <family val="1"/>
      </rPr>
      <t>26</t>
    </r>
    <r>
      <rPr>
        <sz val="12"/>
        <rFont val="Times New Roman"/>
        <family val="1"/>
      </rPr>
      <t>11.A</t>
    </r>
  </si>
  <si>
    <r>
      <t xml:space="preserve">BX Nam Định - </t>
    </r>
    <r>
      <rPr>
        <strike/>
        <sz val="12"/>
        <color indexed="10"/>
        <rFont val="Times New Roman"/>
        <family val="1"/>
      </rPr>
      <t xml:space="preserve">TL490C - </t>
    </r>
    <r>
      <rPr>
        <sz val="12"/>
        <rFont val="Times New Roman"/>
        <family val="1"/>
      </rPr>
      <t>QL10 - QL1A - BX Ngã Tư Ga và ngược lại</t>
    </r>
  </si>
  <si>
    <t>1829.2615.A</t>
  </si>
  <si>
    <t>1829.2616.A</t>
  </si>
  <si>
    <t>1829.2617.A</t>
  </si>
  <si>
    <t>PB Lạng Sơn</t>
  </si>
  <si>
    <t>1218.1612.A</t>
  </si>
  <si>
    <t>Đò Quan</t>
  </si>
  <si>
    <t>1821.2612.A</t>
  </si>
  <si>
    <t>BX Giao Thủy - TL489 - QL21 - Đ. Lê Đức Thọ - QL10 - QL21B - QL21 - QL1A - QL2 - QL70 - BX TT Lào Cai&lt;A&gt;</t>
  </si>
  <si>
    <t>BX Giao Thủy - QL21 - đường Vành đai 3 - cầu Thanh Trì - đường dẫn cầu Thanh Trì - đường Nguyễn Văn Linh - cầu vượt đường 5 - đường 5 kéo dài - cầu Đông Trù - đường 5 kéo dài - đường Võ Văn Kiệt - Cao tốc (Nội Bài - Lào Cai) - IC18 - Trần Hưng Đạo - BX TT Lào Cai &lt;B&gt;</t>
  </si>
  <si>
    <t>BX Hải Hậu - QL21 - QL10 - QL1A - QL2 - QL70 - QL4E - BX TT Lào Cai&lt;A&gt;</t>
  </si>
  <si>
    <t>BX Hải Hậu - QL21 - Lê Đức Thọ - QL10 - QL21B - Cao tốc (Ninh Bình - Cầu Giẽ) - Cao tốc (Cầu Giẽ - Pháp Vân) - đường Vành đai 3 - cầu Thanh Trì - đường dẫn cầu Thanh Trì - đường Nguyễn Văn Linh - cầu vượt đường 5 - đường 5 kéo dài - cầu Đông Trù - đường 5 kéo dài - đường Võ Văn Kiệt - Cao tốc (Nội Bài - Lào Cai) - BX TT Lào Cai&lt;B&gt;</t>
  </si>
  <si>
    <t>BX Nghĩa Hưng - ĐT490 - QL21 - QL1 - QL3 - đường Vành đai 3 - cầu Thanh Trì - đường dẫn cầu Thanh Trì - đường Nguyễn Văn Linh - cầu vượt đường 5 - đường 5 kéo dài - cầu Đông Trù - đường 5 kéo dài - đường Võ Văn Kiệt - Cao tốc (Nội Bài - Lào Cai) - IC18 - BX TT Lào Cai &lt;A&gt;</t>
  </si>
  <si>
    <t>BX TT Lào Cai - IC18 - Cao tốc (Nội Bài - Lào Cai) - đường Võ Văn Kiệt - đường 5 kéo dài - cầu Đông Trù - đường 5 kéo dài - cầu vượt đường 5 - đường Nguyễn Văn Linh - đường dẫn cầu Thanh Trì - cầu Thanh Trì - đường Vành đai 3 - Cao tốc (Cầu Giẽ - Pháp Vân)- Cao tốc (Ninh Bình - Cầu Giẽ)- QL21B - QL10 - ĐT490C - BX Quỹ Nhất&lt;B&gt;</t>
  </si>
  <si>
    <t>TT Thái Bình</t>
  </si>
  <si>
    <t>BX PB Hải Phòng - QL10 - BX Nam Định</t>
  </si>
  <si>
    <t>BX PB Hải Phòng - QL10 - BX Giao Thủy</t>
  </si>
  <si>
    <t>BX PB Hải Phòng - QL10 - BX Quỹ Nhất</t>
  </si>
  <si>
    <t>BX PB Hải Phòng - QL10-BX Trực Ninh</t>
  </si>
  <si>
    <t>TT Hoà Bình</t>
  </si>
  <si>
    <t>BX. Phía Nam - Đường Lê Đức Thọ - QL10 - QL1A - BX.  PB Thanh Hóa</t>
  </si>
  <si>
    <t>BX Giao Thủy - TL489 - QL21 - Đường Lê Đức Thọ - QL10 - QL1A - BX PB Thanh Hóa</t>
  </si>
  <si>
    <t>BX Hải Hậu -QL21 - QL10- QL1 - BX PB Thanh Hóa</t>
  </si>
  <si>
    <t>BX Thịnh Long  - QL21 - Đường Lê Đức Thọ - QL10 - QL1A - BX PB Thanh Hóa</t>
  </si>
  <si>
    <t>TT Đà Nẵng</t>
  </si>
  <si>
    <t>BX TT Đà Nẵng - Tôn Đức Thắng - hầm đèo Hải Vân - QL 1A - QL10 - Đường Lê Đức Thọ - QL21 - Tỉnh lộ 489 - BX Giao Thuỷ &lt;A&gt;</t>
  </si>
  <si>
    <t>(A): BX. TT Đà Nẵng - QL1A - QL10 - Đ. Lê Đức Thọ - QL21 - BX. Trực Ninh</t>
  </si>
  <si>
    <t>Buôn Ma Thuột</t>
  </si>
  <si>
    <t>PB Huế</t>
  </si>
  <si>
    <t>PN Huế</t>
  </si>
  <si>
    <t>BX. Phía Nam - Đường Lê Đức Thọ - QL10 - QL1A - BX. PN Huế</t>
  </si>
  <si>
    <t>1850.2611.A</t>
  </si>
  <si>
    <t>1850.2612.A</t>
  </si>
  <si>
    <t>1850.2614.A</t>
  </si>
  <si>
    <t>1850.2616.A</t>
  </si>
  <si>
    <r>
      <t>TL-QL10-</t>
    </r>
    <r>
      <rPr>
        <strike/>
        <sz val="12"/>
        <color indexed="12"/>
        <rFont val="Times New Roman"/>
        <family val="1"/>
      </rPr>
      <t>Đò Quan &lt;A&gt;</t>
    </r>
  </si>
  <si>
    <r>
      <t xml:space="preserve">BX </t>
    </r>
    <r>
      <rPr>
        <strike/>
        <sz val="12"/>
        <color indexed="12"/>
        <rFont val="Times New Roman"/>
        <family val="1"/>
      </rPr>
      <t>Đò Quan - Đường Vũ Hữu Lợi</t>
    </r>
    <r>
      <rPr>
        <sz val="12"/>
        <color indexed="12"/>
        <rFont val="Times New Roman"/>
        <family val="1"/>
      </rPr>
      <t xml:space="preserve"> - Đường Lê Đức Thọ -QL10-QL18-BX Cẩm Hải</t>
    </r>
  </si>
  <si>
    <t>BX PN Hà Giang - QL2 - QL1A - QL21 - QL10 - Đường Lê Đức Thọ (S2 cũ) - QL21 - TL489 - BX Nam Định &lt;A&gt;</t>
  </si>
  <si>
    <t>(A): BX. PN Hà Giang - QL2 - QL1A - QL21 - QL21B - QL10 - Đ. Lê Đức Thọ - QL21 - TL489 - BX. Giao Thủy</t>
  </si>
  <si>
    <t>BX. PN Hà Giang - QL2 - QL1A - QL21 - QL21B - QL10 - Đ. Lê Đức Thọ - QL21 - TL489 - BX. Xuân Trường</t>
  </si>
  <si>
    <t>BX. Phía Nam-Đ. Lê Đức Thọ-QL10-QL1A-Đà Nẵng-QL14B-QL14-BX. Đức Long GL</t>
  </si>
  <si>
    <t>1618.2111.A</t>
  </si>
  <si>
    <t>Chuyển về từ Bến xe khách huyện Giao Thủy</t>
  </si>
  <si>
    <t>1418.1516.A</t>
  </si>
  <si>
    <t>BX. Quất Lâm - TL489B - QL37B - TL489 - QL21 - Đ. Lê Đức Thọ - QL10 - QL18 - BX. Cái Rồng</t>
  </si>
  <si>
    <t>BX Quất Lâm - TL489B - QL37B - TL489 - QL21 - Đường Lê Đức Thọ - QL10 - QL1A - Đà Nẵng - Đường Hồ Chí Minh - QL14 - TL684 - BX Krông Nô &lt;A&gt;</t>
  </si>
  <si>
    <t>BX Quất Lâm - TL489B - QL37B - TL489 - QL21 - Đường Lê Đức Thọ - QL10 - QL1A - Đà Nẵng - Đường Hồ Chí Minh - QL14 - TL684 - BX Quảng Sơn &lt;A&gt;</t>
  </si>
  <si>
    <t>BX Sơn La - QL6 - Mộc Châu - Mãn Đức - QL12B - Đường Hồ Chí Minh - Nho Quan - QL1A - Ninh Bình - QL10 - QL21- TL489 - QL37B -  TL489B - BX Quất Lâm</t>
  </si>
  <si>
    <t>BX Quất Lâm - TL489B - QL37B - TL489 - QL21 - Đường Lê Đức Thọ - QL10 - QL21 - QL1A - Cầu Giẽ - Pháp Vân - Đường Giải Phóng - BX Giáp Bát</t>
  </si>
  <si>
    <t>BX Quất Lâm - TL489B - QL37B - ĐT489 - QL21 - Đ. Lê Đức Thọ - QL10 - QL21 - QL1A - Cầu Giẽ - Pháp Vân - Vành đai 3 trên cao - BX Mỹ Đình</t>
  </si>
  <si>
    <t>BX Quất Lâm - TL489B - QL37B - ĐT489 - Cầu Thức Hóa - Ngã tư Hải Hậu - QL21 - Ngã ba cầu Lạc Quần - Cầu Lạc Quần - QL21 - Đường Lê Đức Thọ - QL10 - QL21B - Cầu Giẽ Ninh Bình - Cao tốc Pháp Vân - đường Vành đai 3 - cầu Thanh Trì - Đường dẫn cầu Thanh Trì - Đường Nguyễn Văn Linh - Cầu vượt đường 5 - Đường 5 kéo dài - Cầu Đông Trù - Đường 5 kéo dài - Đường Võ Văn Kiệt - Cao tốc (Lào Cai - Nội Bài) - Nút giao IC18 - BX Trung tâm Lào Cai</t>
  </si>
  <si>
    <t>BX Quất Lâm - TL489B - QL37B - TL489 - QL21 - Cao tốc (Nội Bài - Lào Cai) - IC18 - Trần Hưng Đạo - BX Trung tâm Lào Cai &lt;B&gt;</t>
  </si>
  <si>
    <t>BX Quất Lâm - TL489B - QL37B - TL489 - QL21 - Đường Lê Đức Thọ - QL10 - QL21B - QL21 - QL1A - Cầu Giẽ - Pháp Vân - QL1A - QL3 - BX Bắc Kạn &lt;A&gt;</t>
  </si>
  <si>
    <t>QL20 - QL27 - QL1A - QL10 - Đường Lê Đức Thọ - TL489 - QL37B - TL489B&lt;A&gt;</t>
  </si>
  <si>
    <t>BX Quất Lâm - TL489B - QL37B - TL489 - QL21 - Đường Lê Đức Thọ - QL10 - QL1A - BX Phước Long &lt;A&gt;</t>
  </si>
  <si>
    <t xml:space="preserve">BX Quất Lâm - TL489B - QL37B - ĐT489 - QL21 - Nam Định - QL10 - QL1A - Đà Nẵng - QL19 - Đăk Nông - Bình Phước - QL14 - QL13 - Đường Lộc Tấn Hoàng Diệu - BX Bù Đốp </t>
  </si>
  <si>
    <t>BX Quất Lâm - TL489B - QL37B - TL489 - QL21 - Đường Lê Đức Thọ - QL10 - Nam Định - QL1A - Thanh Hóa - Quảng Trị - Đà Nẵng - Nha Trang - Đồng Nai - TPHCM - BX Cà Mau &lt;A&gt;</t>
  </si>
  <si>
    <t>1828.1705.A</t>
  </si>
  <si>
    <t>1829.1311.A</t>
  </si>
  <si>
    <t>1829.1313.A</t>
  </si>
  <si>
    <t>1829.1316.A</t>
  </si>
  <si>
    <t>1820.1312.A</t>
  </si>
  <si>
    <t>1822.1312.A</t>
  </si>
  <si>
    <t>1822.1311.A</t>
  </si>
  <si>
    <t>1821.1311.A</t>
  </si>
  <si>
    <t>1218.1614.A</t>
  </si>
  <si>
    <t>1218.1613.A</t>
  </si>
  <si>
    <t>1618.1613.A</t>
  </si>
  <si>
    <t>1418.1313.A</t>
  </si>
  <si>
    <t>1418.1315.A</t>
  </si>
  <si>
    <t>1418.1513.A</t>
  </si>
  <si>
    <t>1418.1213.A</t>
  </si>
  <si>
    <t>1848.1315.A</t>
  </si>
  <si>
    <t>1848.1311.A</t>
  </si>
  <si>
    <t>1849.1312.A</t>
  </si>
  <si>
    <t>1850.1311.A</t>
  </si>
  <si>
    <t>1850.1314.A</t>
  </si>
  <si>
    <t>1850.1316.A</t>
  </si>
  <si>
    <t>1872.1311.A</t>
  </si>
  <si>
    <t>1872.1318.A</t>
  </si>
  <si>
    <t>1869.1311.A</t>
  </si>
  <si>
    <t>1829.1317.A</t>
  </si>
  <si>
    <t>1898.1311.A</t>
  </si>
  <si>
    <t>1819.1311.A</t>
  </si>
  <si>
    <t>1828.1303.A</t>
  </si>
  <si>
    <t>1829.1512.A</t>
  </si>
  <si>
    <t>1829.1511.A</t>
  </si>
  <si>
    <t>1829.1513.A</t>
  </si>
  <si>
    <t>1829.1517.A</t>
  </si>
  <si>
    <t>1829.1516.A</t>
  </si>
  <si>
    <t>1898.1511.A</t>
  </si>
  <si>
    <t>1828.1503.A</t>
  </si>
  <si>
    <t>1888.1515.A</t>
  </si>
  <si>
    <t>1819.1511.A</t>
  </si>
  <si>
    <t>1827.1511.A</t>
  </si>
  <si>
    <t>1618.1115.A</t>
  </si>
  <si>
    <t>1418.1515.A</t>
  </si>
  <si>
    <t>1418.1215.A</t>
  </si>
  <si>
    <t>1418.1815.A</t>
  </si>
  <si>
    <t>PT Thanh Hóa</t>
  </si>
  <si>
    <t>1850.1511.A</t>
  </si>
  <si>
    <t>1850.1516.A</t>
  </si>
  <si>
    <t>1872.1518.A</t>
  </si>
  <si>
    <t>1829.2012.A</t>
  </si>
  <si>
    <t>1829.2011.A</t>
  </si>
  <si>
    <t>1829.2013.A</t>
  </si>
  <si>
    <t>1218.1120.A</t>
  </si>
  <si>
    <t>1820.2016.A</t>
  </si>
  <si>
    <t>1518.1220.A</t>
  </si>
  <si>
    <t>1418.1520.A</t>
  </si>
  <si>
    <t>1836.2005.A</t>
  </si>
  <si>
    <t>1836.2006.A</t>
  </si>
  <si>
    <t>1837.2011.A</t>
  </si>
  <si>
    <t>1829.1812.A</t>
  </si>
  <si>
    <t>1829.1811.A</t>
  </si>
  <si>
    <t>1829.1813.A</t>
  </si>
  <si>
    <t>1829.1817.A</t>
  </si>
  <si>
    <t>1899.1811.A</t>
  </si>
  <si>
    <t>1828.1801.A</t>
  </si>
  <si>
    <t>1828.1803.A</t>
  </si>
  <si>
    <t>1820.1855.A</t>
  </si>
  <si>
    <t>1836.1609.A</t>
  </si>
  <si>
    <t>Cửa Đạt</t>
  </si>
  <si>
    <t>Văn bản số 10286/BGTVT-VT 01/9/2016</t>
  </si>
  <si>
    <r>
      <t xml:space="preserve">Bến xe khách Quất Lâm - QL37B - TL489B (TL51B cũ) - Cầu Thức Hóa - Ngã tư Hải Hậu (cầu Bảng Đường) - QL21 - Ngã ba cầu Lạc Quần - Cầu Lạc Quần - QL21 - Đường Lê Đức Thọ - QL10 - QL1A - Cầu Nguyệt Viên - </t>
    </r>
    <r>
      <rPr>
        <u val="single"/>
        <sz val="13"/>
        <rFont val="Times New Roman"/>
        <family val="1"/>
      </rPr>
      <t>Đường tránh TP Thanh Hóa - Nguyễn Chí Thanh - Dương Đình Nghệ kéo dài</t>
    </r>
    <r>
      <rPr>
        <sz val="13"/>
        <rFont val="Times New Roman"/>
        <family val="1"/>
      </rPr>
      <t xml:space="preserve"> -  (chiều về: Nguyễn Trãi - Trần Phú - Đại lộ Lê Lợi - Cầu Nguyệt Viên) - QL47 - Bến xe Cửa Đạt và ngược lại</t>
    </r>
  </si>
  <si>
    <t>1822.1814.A</t>
  </si>
  <si>
    <t>1821.1815.A</t>
  </si>
  <si>
    <t>1825.1811.A</t>
  </si>
  <si>
    <t>1618.1118.A</t>
  </si>
  <si>
    <t>1418.1318.A</t>
  </si>
  <si>
    <t>1418.1718.A</t>
  </si>
  <si>
    <t>1418.1218.A</t>
  </si>
  <si>
    <t>1418.1418.A</t>
  </si>
  <si>
    <t>Cẩm Phả</t>
  </si>
  <si>
    <t>1848.1818.A</t>
  </si>
  <si>
    <t>1849.1814.A</t>
  </si>
  <si>
    <t>1893.1812.A</t>
  </si>
  <si>
    <t>1893.1815.A</t>
  </si>
  <si>
    <t>1870.1811.A</t>
  </si>
  <si>
    <t>1850.1816.A</t>
  </si>
  <si>
    <t>1872.1812.A</t>
  </si>
  <si>
    <t>1868.1813.A</t>
  </si>
  <si>
    <t>1828.1301.A</t>
  </si>
  <si>
    <t>1829.1711.A</t>
  </si>
  <si>
    <t>1829.1713.A</t>
  </si>
  <si>
    <t>1828.1701.A</t>
  </si>
  <si>
    <t>1820.1712.A</t>
  </si>
  <si>
    <t>1822.1711.A</t>
  </si>
  <si>
    <t>1418.1717.A</t>
  </si>
  <si>
    <t>1418.1617.A</t>
  </si>
  <si>
    <t>1418.1217.A</t>
  </si>
  <si>
    <t>1848.1719.A</t>
  </si>
  <si>
    <t>1849.1712.A</t>
  </si>
  <si>
    <t>1893.1716.A</t>
  </si>
  <si>
    <t>1893.1712.A</t>
  </si>
  <si>
    <t>1860.1720.A</t>
  </si>
  <si>
    <t>1850.1716.A</t>
  </si>
  <si>
    <t>1868.1711.A</t>
  </si>
  <si>
    <t>1869.1711.A</t>
  </si>
  <si>
    <t>1869.1714.A</t>
  </si>
  <si>
    <t>1824.1712.A</t>
  </si>
  <si>
    <t>1824.1712.B</t>
  </si>
  <si>
    <t>1824.1512.A</t>
  </si>
  <si>
    <t>1218.1117.A</t>
  </si>
  <si>
    <t>1618.1117.A</t>
  </si>
  <si>
    <t>1828.2201.A</t>
  </si>
  <si>
    <t>1829.2212.A</t>
  </si>
  <si>
    <t>1829.2211.A</t>
  </si>
  <si>
    <t>1829.2213.A</t>
  </si>
  <si>
    <t>1829.2216.A</t>
  </si>
  <si>
    <t>1899.2211.A</t>
  </si>
  <si>
    <t>1823.2211.A</t>
  </si>
  <si>
    <t>1820.2212.A</t>
  </si>
  <si>
    <t>1822.2211.A</t>
  </si>
  <si>
    <t>1821.2215.A</t>
  </si>
  <si>
    <t>1618.1122.A</t>
  </si>
  <si>
    <t>1843.2211.A</t>
  </si>
  <si>
    <t>1893.2216.A</t>
  </si>
  <si>
    <t>1893.2212.A</t>
  </si>
  <si>
    <t>1850.2214.A</t>
  </si>
  <si>
    <t>1850.2216.A</t>
  </si>
  <si>
    <t>1868.2212.A</t>
  </si>
  <si>
    <t>1418.1722.A</t>
  </si>
  <si>
    <t>1218.1622.A</t>
  </si>
  <si>
    <t>1834.2216.A</t>
  </si>
  <si>
    <t>1829.2312.A</t>
  </si>
  <si>
    <t>1829.2311.A</t>
  </si>
  <si>
    <t>1829.2315.A</t>
  </si>
  <si>
    <t>1829.2313.A</t>
  </si>
  <si>
    <t>1829.2316.A</t>
  </si>
  <si>
    <t>1218.1623.A</t>
  </si>
  <si>
    <t>1118.1123.A</t>
  </si>
  <si>
    <t>1829.2412.A</t>
  </si>
  <si>
    <t>1829.2411.A</t>
  </si>
  <si>
    <t>1829.2416.A</t>
  </si>
  <si>
    <t>1418.1524.A</t>
  </si>
  <si>
    <t>1418.1624.A</t>
  </si>
  <si>
    <t>1820.2412.A</t>
  </si>
  <si>
    <t>1823.2411.A</t>
  </si>
  <si>
    <t>1820.2455.B</t>
  </si>
  <si>
    <t>1820.2455.A</t>
  </si>
  <si>
    <t>1828.2401.A</t>
  </si>
  <si>
    <r>
      <t>BX Đắk R'Lấp - QL14 - Đường 23/3 (thuộc thị xã Gia Nghĩa) - QL28 nối dài - QL14 - QL14B - Đà Nẵng - QL1A - QL10 - Đường Lê Đức Thọ - QL21 - TL489</t>
    </r>
    <r>
      <rPr>
        <sz val="13"/>
        <color indexed="10"/>
        <rFont val="Times New Roman"/>
        <family val="1"/>
      </rPr>
      <t>C</t>
    </r>
    <r>
      <rPr>
        <sz val="13"/>
        <color indexed="12"/>
        <rFont val="Times New Roman"/>
        <family val="1"/>
      </rPr>
      <t xml:space="preserve"> - BX Giao Thủy</t>
    </r>
  </si>
  <si>
    <t>Giảm 30v, trước đây là 60v</t>
  </si>
  <si>
    <r>
      <t xml:space="preserve">BX Phía Nam - Đường Lê Đức Thọ - QL10 - QL18 - BX </t>
    </r>
    <r>
      <rPr>
        <sz val="12"/>
        <color indexed="10"/>
        <rFont val="Times New Roman"/>
        <family val="1"/>
      </rPr>
      <t>Quảng Ninh???</t>
    </r>
  </si>
  <si>
    <t>1821.1714.A</t>
  </si>
  <si>
    <t>1823.1711.A</t>
  </si>
  <si>
    <t>1888.1715.A</t>
  </si>
  <si>
    <r>
      <t xml:space="preserve">BX Mường La - TL106 - QL6 - Mộc Châu - Hòa Bình - Ngã ba Ba La - QL21B - Vân Đình - Chợ Chanh - Chợ Dầu - Cầu vượt Đồng Văn - QL38 - TT Hòa Mạc - QL39 - Lý Nhân - TP Nam Định - </t>
    </r>
    <r>
      <rPr>
        <sz val="13"/>
        <color indexed="10"/>
        <rFont val="Times New Roman"/>
        <family val="1"/>
      </rPr>
      <t>QL55</t>
    </r>
    <r>
      <rPr>
        <sz val="13"/>
        <rFont val="Times New Roman"/>
        <family val="1"/>
      </rPr>
      <t xml:space="preserve"> (TL490C) - BX Nghĩa Hưng</t>
    </r>
  </si>
  <si>
    <t>Bến Cát</t>
  </si>
  <si>
    <t>1861.1519.A</t>
  </si>
  <si>
    <t>BX.Thịnh Long - QL21 - Đường Lê Đức Thọ - QL10 - QL1A - TL763 - QL20 - QL13 - BX. Bến Cát</t>
  </si>
  <si>
    <t>1827.1811.A</t>
  </si>
  <si>
    <t>1888.1312.A</t>
  </si>
  <si>
    <t>Vĩnh Tường</t>
  </si>
  <si>
    <t>Bến xe khách huyện Hải Hậu - QL21 - Đường Lê Đức Thọ - QL10 - Đại lộ Thiên Trường - Cao tốc Cầu Giẽ Ninh Bình - Cao tốc Pháp Vân Cầu Giẽ Đường vành đai 3 - Cầu Thanh Trì - Cầu Đông Trù - QL2A - Bến xe Vĩnh Tường</t>
  </si>
  <si>
    <t>Văn bản số 390/BGTVT-VT ngày 12/01/2017 của Bộ Giao thông Vận tải về việc điều chỉnh, bổ sung quy hoạch chi tiết</t>
  </si>
  <si>
    <t>1843.1811.A</t>
  </si>
  <si>
    <t>1837.1311.A</t>
  </si>
  <si>
    <t>Bến xe khách huyện Hải Hậu - QL21 - Đường Lê Đức Thọ - QL10 - QL1A - Bến xe Vinh</t>
  </si>
  <si>
    <t>1829.2417.A</t>
  </si>
  <si>
    <t>Bến xe khách TT huyện Ý Yên - QL38B - Cát Đằng - QL10 - Cầu Non Nước - Thành phố Ninh Bình - QL1A - QL21B - Xuân Mai - QL21 - Bến xe Sơn Tây và ngược lại</t>
  </si>
  <si>
    <t>1860.1622.A</t>
  </si>
  <si>
    <t>BX. Quất Lâm - QL37B - TL489B - Cầu Thức Hóa - Ngã 4 Hải Hậu - QL21 - Ngã 3 Cầu Lạc Quần - Cầu Lạc Quần - QL21 - Đường Lê Đức Thọ - QL10 - QL1A - QL20 - BX. Phương Lâm</t>
  </si>
  <si>
    <t>STT QĐ189</t>
  </si>
  <si>
    <t>BX Cao Bằng  - QL3 - Bắc Thăng Long - Đường 5 kéo dài - Cầu Đông Trù - Đường 5 kéo dài - Đường Nguyễn Văn Linh - Đường dẫn cầu Thanh Trì - Cầu Thanh Trì - Đường Vành đai 3 - Cao tốc Pháp Vân Cầu Giẽ - QL1 - BX Giao Thủy</t>
  </si>
  <si>
    <t>Tăng 30v so với quy hoạch cũ, điều chỉnh hành trình chạy xe</t>
  </si>
  <si>
    <t>BX Cao Bằng - QL3 - Bắc Thăng Long - Đường 5 kéo dài - Cầu Đông Trù - Đường 5 kéo dài - Đường Nguyễn Văn Linh - Đường dẫn cầu Thanh Trì - Cầu Thanh Trì - Đường Vành đai 3 - Cao tốc Pháp Vân Cầu Giẽ - QL1 - BX Nghĩa Hưng</t>
  </si>
  <si>
    <t>BX Cao Bằng - QL3 - Bắc Thăng Long - Đường 5 kéo dài - Cầu Đông Trù - Đường 5 kéo dài - Đường Nguyễn Văn Linh - Đường dẫn cầu Thanh Trì - Cầu Thanh Trì - Đường Vành đai 3 - Cao tốc Pháp Vân Cầu Giẽ - QL1 - QL21 - TL489 - BX Xuân Trường</t>
  </si>
  <si>
    <t>BX Trực Ninh - QL21 - Đường Lê Đức Thọ - QL10 - QL21B- Cao tốc Ninh Bình  Cầu Giẽ Pháp Vân - Đường vành đai 3 - Cầu Thanh Trì - Nguyễn Văn Linh - Đường 5 kéo dài - Cầu Đông Trù - QL5 - QL3 - BX Cao Bằng</t>
  </si>
  <si>
    <t>BX Ý Yên - TL485 - QL10 - QL21 - QL1A  - QL3 - BX Trung tâm TP Thái Nguyên</t>
  </si>
  <si>
    <t>1829.1315.A</t>
  </si>
  <si>
    <t>BX Hải Hậu - QL21 - Lê Đức Thọ - QL10 - QL21 - QL1A - Cầu Giẽ - Pháp Vân - BX Nước Ngầm</t>
  </si>
  <si>
    <t>1829.1415.A</t>
  </si>
  <si>
    <t>BX Giao Thủy - ĐT489 - QL21 - Lê Đức Thọ - QL10 - QL21 - QL1A - Cầu Giẽ - Pháp Vân - BX Nước Ngầm</t>
  </si>
  <si>
    <t>1829.1515.A</t>
  </si>
  <si>
    <t>BX Thịnh Long - QL21 - Lê Đức Thọ - QL10 - QL21 - QL1A - Cầu Giẽ - Pháp Vân - BX Nước Ngầm</t>
  </si>
  <si>
    <t>1829.1715.A</t>
  </si>
  <si>
    <t>BX Quỹ Nhất - Chợ Gạo - TL490C - Lê Đức Thọ - QL10 - QL21 - QL1A - Cầu Giẽ - Pháp Vân - BX Nước Ngầm</t>
  </si>
  <si>
    <t>1829.1815.A</t>
  </si>
  <si>
    <t>BX Nghĩa Hưng - TL490C - Lê Đức Thọ - QL21 - QL1A - Cầu Giẽ - Pháp Vân - BX Nước Ngầm</t>
  </si>
  <si>
    <t>1829.2015.A</t>
  </si>
  <si>
    <t>TT Nam Giang - TL490C - Lê Đức Thọ - QL10 - QL21 - QL1A - Cầu Giẽ - Pháp Vân - BX Nước Ngầm</t>
  </si>
  <si>
    <t>1829.2215.A</t>
  </si>
  <si>
    <t>BX Trực Ninh - QL21 - Lê Đức Thọ - QL10 - QL21 - QL1A - Cầu Giẽ - Pháp Vân - BX Nước Ngầm</t>
  </si>
  <si>
    <t>BX Xuân Trường - TL489 - Cầu Lạc Quần - QL21 - Lê Đức Thọ - QL10 - Đ. BOT - QL21 - QL1A - Cầu Giẽ - Pháp Vân - BX Nước Ngầm</t>
  </si>
  <si>
    <t>910 và 911</t>
  </si>
  <si>
    <t>1829.2415.A</t>
  </si>
  <si>
    <t>BX Ý Yên (Lâm) - ĐT485 (Đ57 cũ) - QL10 - QL1A - Cầu Giẽ - Pháp Vân - BX Nước Ngầm</t>
  </si>
  <si>
    <t>1837.1812.A</t>
  </si>
  <si>
    <t>Tăng số chuyến từ 60 vòng/tháng thành 120 vòng/tháng</t>
  </si>
  <si>
    <t>Tăng số chuyến từ 600 vòng/tháng thành 1.770 vòng/tháng</t>
  </si>
  <si>
    <t>1218.1311.A</t>
  </si>
  <si>
    <t>BX Bắc Sơn - QL1B - Đình Cả - QL 3 mới - Từ Sơn - QL1 - Pháp Vân Cầu Giẽ - Cao tốc Hà Nội Nam Định - BX Nam Định và ngược lại &lt;A&gt;</t>
  </si>
  <si>
    <t>1218.1311.B</t>
  </si>
  <si>
    <t>BX Bắc Sơn - QL 1B - ĐT.241 - ĐT.243 - Hữu Liên - Hữu Lũng - QL 1A -  Bắc Giang - Pháp Vân Cầu Giẽ - Cao tốc Hà Nội Nam Định - BX Nam Định và ngược lại &lt;A&gt;</t>
  </si>
  <si>
    <t>1418.1216.A</t>
  </si>
  <si>
    <t>BX Quất Lâm - QL37B - TL489 (TL51B cũ) - Cầu Thức Hóa - Ngã tư Hải Hậu - QL21 - Ngã ba cầu Lạc Quần - Cầu Lạc Quần - QL21 - Đường Lê Đức Thọ - QL10 - QL18 - BX Móng Cái</t>
  </si>
  <si>
    <t>BX Quất Lâm - QL37B - TL489 (TL51B cũ) - Cầu Thức Hóa - Ngã tư Hải Hậu - QL21 - Ngã ba cầu Lạc Quần - Cầu Lạc Quần - QL21 - Đường Lê Đức Thọ - QL10 - QL18 - BX Cửa Ông</t>
  </si>
  <si>
    <t>1418.1616.A</t>
  </si>
  <si>
    <t>BX Quất Lâm - QL37B - TL489 (TL51B cũ) - Cầu Thức Hóa - Ngã tư Hải Hậu - QL21 - Ngã ba cầu Lạc Quần - Cầu Lạc Quần - QL21 - Đường Lê Đức Thọ - QL10 - QL18 - BX Mông Dương</t>
  </si>
  <si>
    <t>1618.1326.A</t>
  </si>
  <si>
    <t>BX Phía Nam TP. Nam Định - Đường Lê Đức Thọ - QL10 - Đường Hùng Vương - Ngã ba Phúc Khánh - Trần Thái Tông - Lý Bôn - BX Cầu Rào</t>
  </si>
  <si>
    <t>1819.1125.A</t>
  </si>
  <si>
    <t>Mỹ Lung</t>
  </si>
  <si>
    <t>BX Mỹ Lung - QL70 - QL 32C - IC 10 - QL2 - QL1 - BX Nam Định</t>
  </si>
  <si>
    <t>1820.1616.A</t>
  </si>
  <si>
    <t>Thái Nguyên-Nam Định</t>
  </si>
  <si>
    <t>BX Quất Lâm - ĐT 51B- QL21 -  QL21B - TP. Phủ Lý - QL1A - QL3 mới (Cao tốc Hà Nội - Thái Nguyên)- Phổ Yên- QL3 - BX Trung Tâm TP Thái Nguyên &lt;A&gt;</t>
  </si>
  <si>
    <t>Thác Bà</t>
  </si>
  <si>
    <t>1822.1112.A</t>
  </si>
  <si>
    <t>BX Chiêm Hóa - QL2- TP Việt Trì - Cầu Đông Trù - QL5 kéo dài - QL5- QL37-QL10 - BX thành phố Nam Định</t>
  </si>
  <si>
    <t>1822.1412.A</t>
  </si>
  <si>
    <t>BX Chiêm Hóa - QL2- Cầu Nông Tiến - QL37 - QL2B - Cao tốc (Nội Bài - Lào Cai) - Bắc Thăng Long - Cầu Đông Trù - QL1A - QL21- Phủ Lý - Giao Thủy - Quất Lâm - Hải Hậu - BX Thịnh Long</t>
  </si>
  <si>
    <t>1822.1513.A</t>
  </si>
  <si>
    <t>1826.1611.B</t>
  </si>
  <si>
    <t>BX Quất Lâm - QL37B - TL489 (TL51B cũ) - Cầu Thức Hóa - Ngã tư Hải Hậu - QL21 - Ngã ba cầu Lạc Quần - Cầu Lạc Quần- QL21 - Đường Lê Đức Thọ - QL10 - Ninh Bình - Nho Quan - QL6 - Mộc Châu - BX Sơn La</t>
  </si>
  <si>
    <t>1826.1618.A</t>
  </si>
  <si>
    <t>BX Quất Lâm - QL37B - TL489 (TL51B cũ) - Cầu Thức Hóa - Ngã tư Hải Hậu - QL21 - Ngã ba cầu Lạc Quần - Cầu Lạc Quần - QL21 - Đường Lê Đức Thọ - QL10 - Ninh Bình - Nho Quan - QL6 - Mộc Châu  - TL106 - BX Mường La</t>
  </si>
  <si>
    <t>1826.1630.A</t>
  </si>
  <si>
    <t>BX Quất Lâm - QL37B - TL489 (TL51B cũ) - Cầu Thức Hóa - Ngã tư Hải Hậu - QL21 - Ngã ba cầu Lạc Quần - Cầu Lạc Quần - QL21 - Đường Lê Đức Thọ - QL10 - Ninh Bình - Nho Quan - QL6 - Mộc Châu  - TL107 - BX Quỳnh Nhai</t>
  </si>
  <si>
    <t>1826.1682.A</t>
  </si>
  <si>
    <t>BX Quất Lâm - QL37B - TL489 (TL51B cũ) - Cầu Thức Hóa - Ngã tư Hải Hậu - QL21 - Ngã ba cầu Lạc Quần - Cầu Lạc Quần - QL21 - Đường Lê Đức Thọ - QL10 - Ninh Bình - Nho Quan - QL6 - BX Mộc Châu</t>
  </si>
  <si>
    <t>1828.1457.A</t>
  </si>
  <si>
    <t>Yên Thủy</t>
  </si>
  <si>
    <t>BX Yên Thủy - Nho Quan - Me - TP Ninh Bình - Đường 10 - TP Nam Định - Cổ Lễ - Lạc Quần - BX Giao Thủy</t>
  </si>
  <si>
    <t>1828.2403.A</t>
  </si>
  <si>
    <t>BX Bình An - QL6 - QL1 - BX Ý Yên</t>
  </si>
  <si>
    <t>1834.1612.A</t>
  </si>
  <si>
    <t>BX Quất Lâm - QL37B -TL489 (TL51B cũ) - Cầu Thức Hóa - Ngã tư Hải Hậu - QL21 - Ngã ba cầu Lạc Quần - Cầu Lạc Quần - QL21 - Đường Lê Đức Thọ - QL10 - Quý Cao - TL391 - BX Hải Tân</t>
  </si>
  <si>
    <t>1834.1614.A</t>
  </si>
  <si>
    <t>1835.1119.A</t>
  </si>
  <si>
    <t>Nam Thành</t>
  </si>
  <si>
    <t>BX Nam Thành - QL10 - BX Nam Định</t>
  </si>
  <si>
    <t>1836.2619.A</t>
  </si>
  <si>
    <t>BX Phía Nam - Đường Lê Đức Thọ - QL10 - QL1A Cầu Nguyệt Viên - Đường BOT - Nguyễn Chí Thanh - Dương Nghệ kéo dài
Chiều về: Cầu Nguyệt Viên - Đại lộ Lê Lợi - Trần Phú - Nguyễn Trãi) - QL47 - BX Cửa Đạt</t>
  </si>
  <si>
    <t>1837.1126.A</t>
  </si>
  <si>
    <t>Miền Trung</t>
  </si>
  <si>
    <r>
      <t xml:space="preserve">BX Nam Định - QL10 - QL1A - </t>
    </r>
    <r>
      <rPr>
        <sz val="12"/>
        <color indexed="10"/>
        <rFont val="Times New Roman"/>
        <family val="1"/>
      </rPr>
      <t>BX  Vinh</t>
    </r>
  </si>
  <si>
    <t>1837.1426.A</t>
  </si>
  <si>
    <t>BX Giao Thủy - TL489 - QL21 - Đ. Lê Đức Thọ - QL10 - QL1A - BX.TTTP Vinh &lt;A&gt;</t>
  </si>
  <si>
    <t>1837.1826.A</t>
  </si>
  <si>
    <t>BX Nghĩa Hưng - TL490C - Đ. Lê Đức Thọ - QL10 - QL1A - BX. TTTP Vinh &lt;A&gt;</t>
  </si>
  <si>
    <t>1838.1611.A</t>
  </si>
  <si>
    <t>BX Quất Lâm - QL37B - TL489 (TL51B cũ) - Cầu Thức Hóa - Ngã tư Hải Hậu - QL21 - Ngã ba cầu Lạc Quần - Cầu Lạc Quần - QL21 - Đường Lê Đức Thọ - QL10 - QL1A đoạn tránh TP Hà Tĩnh - BX TP. Hà Tĩnh</t>
  </si>
  <si>
    <t>1843.1312.A</t>
  </si>
  <si>
    <t>PN Đà Nẵng</t>
  </si>
  <si>
    <t>BX phía Nam Đà Nẵng - QL1 - QL10 - QL21 - BX Hải Hậu</t>
  </si>
  <si>
    <t>1843.1611.A</t>
  </si>
  <si>
    <t>BX Quất Lâm - QL37B - TL489 (TL51B cũ) - Cầu Thức Hóa - Ngã tư Hải Hậu - QL21 - Ngã ba cầu Lạc Quần - Cầu Lạc Quần - QL21 - Đường Lê Đức Thọ - QL10 - QL1A - BX Trung tâm Đà Nẵng</t>
  </si>
  <si>
    <t>1843.1612.A</t>
  </si>
  <si>
    <t>BX phía Nam Đà Nẵng - QL1 - QL10 - TL489 - QL21 - BX Quất Lâm</t>
  </si>
  <si>
    <t>1849.1116.A</t>
  </si>
  <si>
    <t>Lâm Hà</t>
  </si>
  <si>
    <t>BX Nam Định - QL10 - QL1A - QL27C - QL20 - QL27 - BX Lâm Hà</t>
  </si>
  <si>
    <t>1875.1611.A</t>
  </si>
  <si>
    <t>BX Quất Lâm - QL37B - TL489 (TL51B cũ) - Cầu Thức Hóa - Ngã tư Hải Hậu - QL21 - Ngã ba cầu Lạc Quần - Cầu Lạc Quần - QL21 - Đường Lê Đức Thọ - QL10 - QL1A - BX Phía Bắc Huế</t>
  </si>
  <si>
    <t>1888.1615.A</t>
  </si>
  <si>
    <t>BX Quất Lâm - QL37B - TL48 (TL51B cũ) - Cầu Thức Hóa - Ngã tư Hải Hậu - QL21 - Ngã ba cầu Lạc Quần - Cầu Lạc Quần - QL21 - Đường Lê Đức Thọ - QL10 - QL21B - Cầu Giẽ Ninh Bình - Cao tốc Pháp Vân - Đường vành đai 3 - Cầu Thanh Trì - Cầu Đông Trù - QL2 - BX Phúc Yên</t>
  </si>
  <si>
    <t>BX Phúc Yên - QL2 - Cầu Đông Trù - Võ Văn Kiệt - QL1A - QL21A - QL10 - Lê Đức Thọ - TL490C - Giây Nhất - Chợ Gạo - BX Quỹ Nhất</t>
  </si>
  <si>
    <t>1888.2415.A</t>
  </si>
  <si>
    <t>BX Ý Yên - QL38B- QL10 - QL1A - Đường vành đai 3 trên cao - Cầu Thanh Trì - Cầu Đông Trù - QL2 - BX Phúc Yên</t>
  </si>
  <si>
    <t>BX Quất Lâm - QL37B - TL489 (TL51B cũ) - Cầu Thức Hóa - Ngã tư Hải Hậu - QL21 - Ngã ba cầu Lạc Quần - Cầu Lạc Quần - QL21 - Đường Lê Đức Thọ - QL10 - QL1A  -  QL14 -  BX. Thành Công Phước Long</t>
  </si>
  <si>
    <t>1893.1612.B</t>
  </si>
  <si>
    <t>1893.1614.B</t>
  </si>
  <si>
    <t>BX Quất Lâm - QL37B - TL489 (TL51B cũ) - Cầu Thức Hóa - Ngã tư Hải Hậu - QL21 - Ngã ba cầu Lạc Quần - Cầu Lạc Quần - QL21 - Đường Lê Đức Thọ - QL10 - QL1A - QL 13 -  QL14 -  BX. Bù Đốp</t>
  </si>
  <si>
    <t>1897.1112.A</t>
  </si>
  <si>
    <t>Chợ Đồn</t>
  </si>
  <si>
    <t>BX Chợ Đồn - QL3B - ĐT246B -ĐT254 - QL3 - QL3 mới - Cầu Thanh Trì - Pháp Vân - QL1A - QL21 - BX Nam Định</t>
  </si>
  <si>
    <t>1897.1611.B</t>
  </si>
  <si>
    <t>BX Quất Lâm - QL37B - TL489 (TL51B cũ) - Cầu Thức Hóa - Ngã tư Hải Hậu - QL21 - Ngã ba cầu Lạc Quần - Cầu Lạc Quần - QL21 - Đường Lê Đức Thọ - QL10 - QL21B - Cầu Giẽ - Pháp Vân - Cầu Thanh Trì - Cao tốc Hà Nội Thái Nguyên - QL3 - BX Bắc Kạn</t>
  </si>
  <si>
    <t>1897.1615.A</t>
  </si>
  <si>
    <t>BX Quất Lâm - QL37B - TL489 (TL51B cũ) - Cầu Thức Hóa - Ngã tư Hải Hậu - QL21 - Ngã ba cầu Lạc Quần - Cầu Lạc Quần - QL21 - Đường Lê Đức Thọ - QL10 - QL21B - Cầu Giẽ - Pháp Vân - Cầu Thanh Trì - Cao tốc Hà Nội Thái Nguyên - QL3 - TL258 - BX Pắc Nặm</t>
  </si>
  <si>
    <t>1898.1611.A</t>
  </si>
  <si>
    <t>BX Quất Lâm - QL37B - TL489 (TL51B cũ) - Cầu Thức Hóa - Ngã tư Hải Hậu - QL21 - Ngã ba cầu Lạc Quần - Cầu Lạc Quần - QL21 - Đường Lê Đức Thọ - QL10 - QL21B - Cầu Giẽ - Pháp Vân - QL1A - QL17 - ĐT295B - Đường Xương Giang - BX. Bắc Giang</t>
  </si>
  <si>
    <t>1821.1117.A</t>
  </si>
  <si>
    <t>Chưa có lịch xe xuất bến chi tiết</t>
  </si>
  <si>
    <t>Còn 30v chưa có lịch xe xuất bến chi tiết</t>
  </si>
  <si>
    <t>Văn bản số 4242/BGTVT-VT ngày 20/4/2017 của Bộ Giao thông Vận tải</t>
  </si>
  <si>
    <t>BX. Nghĩa Hưng - TL490C - Đ. Lê Đức Thọ - QL10 - Quý Cao - TL391 - TP. Hải Dương -QL37 - QL18 - BX. Uông Bí</t>
  </si>
  <si>
    <t>1899.2211.B</t>
  </si>
  <si>
    <t>BX. Trực Ninh - QL21 - Đ. Lê Đức Thọ - QL10 - QL21B - Cao tốc Cầu Giẽ Ninh Bình - Cao tốc Pháp Vân Cầu Giẽ - Cầu Thanh Trì - BX. Bắc Ninh</t>
  </si>
  <si>
    <t>1850.2311.A</t>
  </si>
  <si>
    <t>1850.2314.A</t>
  </si>
  <si>
    <t>Bến xe khách Nam Định-Đại lộ Thiên Trường-QL21-Phủ Lý-QL21-Đường Hồ Chí Minh-Ngã ba Xuân Mai-QL21-BX. Sơn Tây và ngược lại</t>
  </si>
  <si>
    <t>BX Phía Nam-Đ. Lê Đức Thọ-QL10-Phủ Lý-QL21-Đường Hồ Chí Minh-Ngã ba Xuân Mai-QL21-BX. Sơn Tây và ngược lại</t>
  </si>
  <si>
    <t>Đăk Nông</t>
  </si>
  <si>
    <t>Không thấy có ở các QĐ của Bộ Giao thông Vận tải</t>
  </si>
  <si>
    <r>
      <t xml:space="preserve">BX Na Hang - TL176 - TT. Vĩnh Lộc - ĐT190 - QL2 - TP. Tuyên Quang - Cầu Nông Tiến - QL37 - QL2C - Sơn Nam - Hợp Châu - Đồng Tĩnh - QL2B - Cao tốc Hà Nội Lào Cai - Ngã 3 Kim Anh - Đ. Võ Văn Kiệt - QL5 kéo dài - Cầu Đông Trù - QL1A - QL21 - Phủ Lý - Nam Định - Cổ Lễ - Lạc Quần - </t>
    </r>
    <r>
      <rPr>
        <sz val="13"/>
        <color indexed="10"/>
        <rFont val="Times New Roman"/>
        <family val="1"/>
      </rPr>
      <t xml:space="preserve">Giao Thủy - Quất Lâm - </t>
    </r>
    <r>
      <rPr>
        <sz val="13"/>
        <color indexed="12"/>
        <rFont val="Times New Roman"/>
        <family val="1"/>
      </rPr>
      <t>Hải Hậu - BX Thịnh Long.</t>
    </r>
  </si>
  <si>
    <r>
      <t xml:space="preserve">BX Thành phố Tuyên Quang - QL2 - Cầu Đuống - Cầu Vĩnh Tuy - QL1 - </t>
    </r>
    <r>
      <rPr>
        <sz val="13"/>
        <color indexed="10"/>
        <rFont val="Times New Roman"/>
        <family val="1"/>
      </rPr>
      <t>QL55</t>
    </r>
    <r>
      <rPr>
        <sz val="13"/>
        <rFont val="Times New Roman"/>
        <family val="1"/>
      </rPr>
      <t xml:space="preserve"> - BX Quỹ Nhất.</t>
    </r>
  </si>
  <si>
    <r>
      <t xml:space="preserve">BX Chiêm Hóa - QL2 - TP Việt Trì - Cầu Đông Trù - QL5 kéo dài - QL5- </t>
    </r>
    <r>
      <rPr>
        <sz val="12"/>
        <color indexed="10"/>
        <rFont val="Times New Roman"/>
        <family val="1"/>
      </rPr>
      <t>QL37</t>
    </r>
    <r>
      <rPr>
        <sz val="12"/>
        <rFont val="Times New Roman"/>
        <family val="1"/>
      </rPr>
      <t>-QL10 - Thành phố Nam Định - BX huyện Giao Thủy</t>
    </r>
  </si>
  <si>
    <t>STT QĐ2318</t>
  </si>
  <si>
    <t>BX Phía Nam TP. Nam Định -  Đường Lê Đức Thọ -  QL10 -  Đại lộ Thiên Trường -  Cao tốc Ninh Bình Cầu Giẽ Pháp Vân -  Đường vành đai 3 -  Cầu Thanh Trì -  Đường dẫn cầu Thanh Trì -  Đường Nguyễn Văn Linh -  Cầu vượt đường 5 kéo dài -  Đường 5 kéo dài -  Cầu Đông Trù -  Đường 5 kéo dài -  Đường Võ Văn Kiệt -  Cao tốc Nội Bài Lào Cai -  Nút giao IC17 -  QL4E -  (Ngã ba Xuân Giao -  Ngã ba Bắc Ngầm) -  TL153 -  BX Bắc Hà</t>
  </si>
  <si>
    <t>BX Điện Biên Phủ -  QL279 -  Tuần Giáo -  QL6 -  Hà Đông -  Đường 70 -  Văn Điển -  QL1A -  TP Phủ Lý -  QL21 -  Đường Lê Đức Thọ -  TL490C -  BX Nghĩa Hưng</t>
  </si>
  <si>
    <t>Điều chỉnh hành trình phù hợp tổ chức giao thông trên địa bàn TP Hà Nội</t>
  </si>
  <si>
    <r>
      <t xml:space="preserve">BX Trung tâm Đà Nẵng -  Tôn Đức Thắng -  Nguyễn Văn Cừ -  Tạ Quang Bửu - hầm đèo Hải Vân -  QL1A -  QL10 -  Đường Lê Đức Thọ -  TL490C -  </t>
    </r>
    <r>
      <rPr>
        <sz val="13"/>
        <color indexed="10"/>
        <rFont val="Times New Roman"/>
        <family val="1"/>
      </rPr>
      <t>đường Chợ Gạo</t>
    </r>
    <r>
      <rPr>
        <sz val="13"/>
        <color indexed="12"/>
        <rFont val="Times New Roman"/>
        <family val="1"/>
      </rPr>
      <t xml:space="preserve"> -  BX Nghĩa Hưng</t>
    </r>
  </si>
  <si>
    <t>Nêu cụ thể hành trình</t>
  </si>
  <si>
    <t>Tên bến xe thêm chữ "liên tỉnh"</t>
  </si>
  <si>
    <t>(A): BX. Liên tỉnh Đăk Nông-QL14-QL14B-QL1A-QL10-Đ. Lê Đức Thọ-QL21-BX. Hải Hậu</t>
  </si>
  <si>
    <t>BX liên tỉnh Đăk Nông - QL14 - QL26 - QL29 - QL1A - QL10 - QL21 - BX Hải Hậu (B)</t>
  </si>
  <si>
    <t>BX Krông Nô -  QL28 nối dài -  QL14 -  QL26 -  QL19C -  QL29 -  ĐT645 -  QL1 -  Thanh Hóa -  QL10 -  Đường Lê Đức Thọ -  QL21 -  BX Hải Hậu</t>
  </si>
  <si>
    <t>Tăng lưu lượng từ 30v lên 120v</t>
  </si>
  <si>
    <t>1218.1111.A</t>
  </si>
  <si>
    <t>PN Lạng Sơn</t>
  </si>
  <si>
    <t>1218.1115.A</t>
  </si>
  <si>
    <t>BX Phía Nam Lạng Sơn - QL1 - Cầu Thanh Trì - Đường Vành đai 3 trên cao - Cao tốc (Hà Nội - Ninh Bình) - Đại lộ Thiên Trường - QL10 - Đường Lê Đức Thọ - QL21 - BX Thịnh Long  &lt;A&gt;</t>
  </si>
  <si>
    <t>1218.1122.A</t>
  </si>
  <si>
    <t>BX phía Nam - QL1 - Cầu Thanh Trì - Đường Vành đai 3 trên cao - Cao tốc (Hà Nội - Ninh Bình) - Đại lộ Thiên Trường - QL10 - Đường Lê Đức Thọ - QL21 - BX Trực Ninh  &lt;A&gt;</t>
  </si>
  <si>
    <t>1218.1123.A</t>
  </si>
  <si>
    <t>BX phía Nam - QL1 - Cầu Thanh Trì - Đường Vành đai 3 trên cao - Cao tốc (Hà Nội - Ninh Bình) - Đại lộ Thiên Trường - QL10 - Đường Lê Đức Thọ - QL21 - TL489 - BX Xuân Trường  &lt;A&gt;</t>
  </si>
  <si>
    <t>1218.1124.A</t>
  </si>
  <si>
    <t>BX phía Nam - QL1 - Cầu Thanh Trì - Pháp Vân - Cao tốc (Hà Nội - Ninh Bình) - QL1A - QL21 - QL37B - Thị trấn Gôi - QL10 - QL38B - BX Ý Yên &lt;A&gt;</t>
  </si>
  <si>
    <t>1218.1126.A</t>
  </si>
  <si>
    <t>BX Phía Nam Lạng Sơn - QL1 - Cầu Thanh Trì - Đường Vành đai 3 trên cao - Cao tốc (Hà Nội - Ninh Bình) - Đại lộ Thiên Trường - QL10 - Đường Lê Đức Thọ - BX Phía Nam  TP. Nam Định &lt;A&gt;</t>
  </si>
  <si>
    <t>1418.1422.A</t>
  </si>
  <si>
    <t>BX Trung tâm Cẩm Phả - QL18 - QL10 - QL21 - BX Trực Ninh</t>
  </si>
  <si>
    <t>1418.2716.A</t>
  </si>
  <si>
    <t>BX Quất Lâm - QL37B - TL489 (TL51B cũ) - Cầu Thức Hóa - Ngã tư Hải Hậu - QL21 - Ngã ba Cầu Lạc Quần - Cầu Lạc quần - QL21 - Đường Lê Đức Thọ - QL10 - QL18 - BX Cẩm Hải</t>
  </si>
  <si>
    <t>Than Uyên</t>
  </si>
  <si>
    <t>BX Than Uyên - QL32 - QL4D - Cao tốc Nội Bài Lào Cai - TP Việt Trì - QL2 - Đường Võ Nguyên Giáp - QL5 - Phố Nối - TP Hưng Yên - QL39 - TP Thái Bình - QL10 - Đường Lê Đức Thọ - QL21 - TL489 - BX Giao Thủy</t>
  </si>
  <si>
    <t>1819.1316.A</t>
  </si>
  <si>
    <t>Đề Ngữ</t>
  </si>
  <si>
    <t>BX Đề Ngữ - QL70B - QL32 - QL21 - Đại lộ Thăng Long - Vành đai 3 trên cao - QL1A - QL21B - QL10 - QL21 - BX Hải Hậu</t>
  </si>
  <si>
    <t>1822.1313.A</t>
  </si>
  <si>
    <t>BX Hải Hậu - QL21 - Đường Lê Đức Thọ - QL10 - QL21B - Cao tốc Ninh Bình Cầu Giẽ Pháp Vân - Cầu Thanh Trì - QL2 - TL190 - BX Na Hang</t>
  </si>
  <si>
    <t>1824.1513.A</t>
  </si>
  <si>
    <t>&lt;A&gt; BX Sa Pa - QL4D - nút giao IC19 - cao tốc Nội Bài, Lào Cai - đường Võ Văn Kiệt -  đường 5 kéo dài - cầu Đông Trù - đường 5 kéo dài - cầu vượt đường 5 - đường Nguyễn Văn Linh - đường dẫn cầu Thanh Trì - cầu Thanh Trì - đường Vành đai 3 trên cao - Cao tốc (Cầu Giẽ - Pháp Vân) - Cao tốc (Ninh Bình - Cầu Giẽ) - Nút giao Liêm Tuyền - QL21B - QL10 - đường Lê Đức Thọ - QL21 - BX Thịnh Long</t>
  </si>
  <si>
    <t>1825.1411.B</t>
  </si>
  <si>
    <t>BX Lai Châu - QL4D - Cao tốc Nội Bài Lào Cai - Nút giao IC10 - Sơn Tây - Xuân Mai - QL6 - QL21B - Vân Đình - Phủ Lý - QL21 - QL10 - Đường Lê Đức Thọ - QL21 - TL489 - BX Giao Thủy</t>
  </si>
  <si>
    <t>1828.1101.C</t>
  </si>
  <si>
    <t>BX Trung tâm Hòa Bình - QL6 - ĐT70 - QL1 - Xuân Mai  Yên Nghĩa - QL 21B - Tế Tiêu - Kim Bảng - Phủ Lý - BX Nam Định</t>
  </si>
  <si>
    <t>1828.1303.C</t>
  </si>
  <si>
    <t>BX Hải Hậu - QL21 - QL10 - Ninh Bình - QL1A - Nho Quan - QL12B - Mãn Đức - QL6 - Cao Phong - BX Bình An</t>
  </si>
  <si>
    <t>1834.1115.A</t>
  </si>
  <si>
    <t>Bến Trại</t>
  </si>
  <si>
    <t>BX Bến Trại - Cầu Hiệp - QL10 - BX Nam Định</t>
  </si>
  <si>
    <t>1834.1513.A</t>
  </si>
  <si>
    <t>Ninh Giang</t>
  </si>
  <si>
    <t>BX Ninh Giang - ĐT396 - Cầu Hiệp - QL10 - BX Thịnh Long</t>
  </si>
  <si>
    <t>1836.1515.A</t>
  </si>
  <si>
    <t>Thọ Xuân</t>
  </si>
  <si>
    <t>BX Thịnh  Long - QL21 - Đường Lê Đức Thọ - QL10 - Ninh Bình - QL1 - TP Thanh Hóa (Theo Phân luồng của TP Thanh Hóa) - QL47 - BX Thọ Xuân</t>
  </si>
  <si>
    <t>1837.2026.A</t>
  </si>
  <si>
    <t>TT. Nam Giang - TL490C - Đ. Lê Đức Thọ - QL10 - QL1A - BX Miền Trung &lt;A&gt;</t>
  </si>
  <si>
    <t>1850.1614.A</t>
  </si>
  <si>
    <t>BX Quất Lâm - QL37B - ĐT489 - Cầu Thức Hóa - Ngã tư Hải Hậu - QL21 - Ngã ba cầu Lạc Quần - Cầu Lạc Quần - QL21 - Đường Lê Đức Thọ - QL10 - QL1A - QL22 - BX An Sương</t>
  </si>
  <si>
    <t>1850.1714.A</t>
  </si>
  <si>
    <t>BX Quỹ Nhất - Đường Chợ Gạo - TL490C - Đường Lê Đức Thọ - QL10 - QL1A - QL22 - BX An Sương</t>
  </si>
  <si>
    <t>1850.1814.A</t>
  </si>
  <si>
    <t>BX Nghĩa Hưng - TL490C - Đường Lê Đức Thọ - QL10 - QL1A - QL22 - BX An Sương</t>
  </si>
  <si>
    <t>1870.1820.A</t>
  </si>
  <si>
    <t>Tân Hà</t>
  </si>
  <si>
    <t>BX Tân Hà - Đường Kà Tum Tân Hà - ĐT785 - ĐT790 - ĐT799 - ĐT781 - ĐT784 - ĐT782 - QL22 - QL1 - QL10 - Lê Đức Thọ - TL490C - BX Nghĩa Hưng</t>
  </si>
  <si>
    <t>1872.1611.A</t>
  </si>
  <si>
    <t>BX Quất Lâm - QL37B - TL489 (TL51B cũ) - Cầu Thức Hóa - Ngã tư Hải Hậu - QL21 - Ngã ba cầu Lạc Quần - QL21- Đ Lê Đức Thọ - QL10 - QL1A - QL51 - BX Bà Rịa</t>
  </si>
  <si>
    <t>1872.1612.A</t>
  </si>
  <si>
    <t>BX Quất Lâm - QL37B - TL489 (TL51B cũ) - Cầu Thức Hóa - Ngã tư Hải Hậu - QL21 - Ngã ba cầu Lạc Quần - QL21- Đ Lê Đức Thọ - QL10 - QL1A - QL51 - BX Vũng Tàu</t>
  </si>
  <si>
    <t>1889.1116.A</t>
  </si>
  <si>
    <t>Nam Định-Hưng Yên</t>
  </si>
  <si>
    <t>La Tiến</t>
  </si>
  <si>
    <t>BX La Tiến - ĐT 386 - QL 38B - Đường Phạm Bạch Hổ - Cầu Yên Lệnh - QL 38 - QL 21 - BX Nam Định</t>
  </si>
  <si>
    <t>Xóa bỏ</t>
  </si>
  <si>
    <r>
      <t xml:space="preserve">BX Uông Bí - QL18 - QL37 - TP Hải Dương - TL391 - Quý Cao - QL10 - Đường Lê Đức Thọ - QL21 - </t>
    </r>
    <r>
      <rPr>
        <sz val="13"/>
        <color indexed="10"/>
        <rFont val="Times New Roman"/>
        <family val="1"/>
      </rPr>
      <t>TL389</t>
    </r>
    <r>
      <rPr>
        <sz val="13"/>
        <color indexed="12"/>
        <rFont val="Times New Roman"/>
        <family val="1"/>
      </rPr>
      <t xml:space="preserve"> - BX Giao Thủy</t>
    </r>
  </si>
  <si>
    <t>1825.1214.A</t>
  </si>
  <si>
    <t>1829.1716.A</t>
  </si>
  <si>
    <t>BX Quỹ Nhất - Chợ Gạo - TL490C - Lê Đức Thọ - QL10 - Đại lộ Thiên Trường - QL21 - Phủ Lý - QL1A - QL21B - ĐT76 - QL21B - Đường Hồ Chí Minh - Xuân Mai - QL6 - BX Yên Nghĩa</t>
  </si>
  <si>
    <t>Văn bản số 11070/BGTVT-VT ngày 29/9/2017 của Bộ Giao thông Vận tải</t>
  </si>
  <si>
    <t>1834.1714.A</t>
  </si>
  <si>
    <t>BX Quỹ Nhất - Đường Chợ Gạo - TL490C - Đường Lê Đức Thọ - QL10 - QL21 - Cao tốc (Ninh Bình - Pháp Vân Cầu giẽ) - Vành đai 3 - Cầu Thanh Trì - QL5 kéo dài - Cầu Đông Trù - Võ Văn Kiệt - QL2 - Vĩnh Phúc - Việt Trì - Phú Thọ - Tuyên Quang - QL2 - BX Phía Nam Hà Giang</t>
  </si>
  <si>
    <t>Văn bản số 11070/BGTVT-VT ngày 29/9/2017 của Bộ Giao thông Vận tải tăng lưu lượng lên 60v (bỏ "Đường Giây Nhất")</t>
  </si>
  <si>
    <t>1898.2614.A</t>
  </si>
  <si>
    <t>Lục Ngạn</t>
  </si>
  <si>
    <t>BX Phía Nam - Đường Lê Đức Thọ - QL10 - Đại lộ Thiên Trường - Cao tốc Cầu Giẽ Ninh Bình - Cao tốc Pháp Vân Cầu Giẽ - Cầu Thanh Trì - QL1A - ĐT293 - QL37 - TT Đồi Ngô - QL31 - BX Lục Ngạn</t>
  </si>
  <si>
    <t>1898.1614.A</t>
  </si>
  <si>
    <t>BX Quất Lâm - QL37B - Cầu Thức Hóa - QL21 - Đường Lê Đức Thọ - QL10 - Đại lộ Thiên Trường - Cao tốc Cầu Giẽ Ninh Bình - Cao tốc Pháp Vân Cầu Giẽ - Cầu Thanh Trì - QL1A - ĐT293 - QL37 - TT Đồi Ngô - QL31 - BX Lục Ngạn</t>
  </si>
  <si>
    <t>1881.1611.A</t>
  </si>
  <si>
    <t>BX.Vĩnh Yên - QL2 - Cầu Thăng Long - Phạm Văn Đồng - Đường Vành Đai trên cao - Pháp Vân - Cầu Giẽ - QL1A - QL21 - Đường BOT - QL10 - BX Nam Định</t>
  </si>
  <si>
    <t>BX Sơn La - QL6 - Mộc Châu - Ba La - Ứng Hòa - Đồng Văn - Phủ Lý -  BX Nam Định</t>
  </si>
  <si>
    <t>BX khách Bình An -Kim Bôi-Chi Nê-Phủ Lý-QL 21 -Nam Định</t>
  </si>
  <si>
    <t>(A): BX Nho Quan - Me - Ninh Bình - QL10 - BX Nam Định</t>
  </si>
  <si>
    <t>QL21 - QL10 - QL1 &lt;A&gt;</t>
  </si>
  <si>
    <t>BX Phía Nam TP. Nam Định - Đường Lê Đức Thọ - QL10 - QL21B - Cao tốc Pháp Vân_Cầu Giẽ_ Ninh Bình - Cao tốc Nội Bài_Lào Cai - QL2C - QL2 - BX PN Hà Giang</t>
  </si>
  <si>
    <t>BX TP Điện Biên Phủ - QL279 - Tuần Giáo - QL6 - Sơn La - Mãn Đức - QL12B - Nho Quan - QL1A - QL 10 - Đường Lê Đức Thọ TP. Nam Định - QL21B - BX H Giao Thuỷ(Tỉnh Nam Định). &lt;B&gt;</t>
  </si>
  <si>
    <t>(A): BX Hương Sơn - QL8  - QL1 - QL10 - Đường Lê Đức Thọ - QL21 - TL 489 - BX Giao Thủy và ngược lại</t>
  </si>
  <si>
    <t>BX Tây Sơn - QL8 - QL1 - QL10 - Đường Lê Đức Thọ - QL21 - TL 489 -
 BX Giao Thủy và ngược lại</t>
  </si>
  <si>
    <t>Hòa Bình-QL6-QL70-QL1-QL21-QL10-NĐ - Hải Hậu  &lt;A&gt;</t>
  </si>
  <si>
    <t>BX Hải Hậu - QL21 -Lê Đức Thọ - QL10-QL1A- N3 Gián Khuất- Nho Quan- Yên Thủy - QL21B-Mãn Đức- QL6 - Đường Chu Văn Thịnh - Đường Lò Văn Giá- TL106-BX Mường La</t>
  </si>
  <si>
    <t>BX Quỳnh Nhai - QL107-QL6-Mai Sơn-Mãn Đức- QL21B - Đường Hồ Chí Minh-QL21B-Nho Quan-QL1A-Ninh Bình-QL10-Lê Đức Thọ- QL21 - BX Hải Hậu</t>
  </si>
  <si>
    <t>- TT. Nam Giang (H. Nam Trực, tỉnh Nam Định) - TL490C - Đ. Lê Đức Thọ - QL10 - QL1A - BX. PB Thanh Hóa &lt;A&gt;</t>
  </si>
  <si>
    <t>- Thị trấn Nam Giang (H. Nam Trực, tỉnh Nam Định) - TL490C - Đ. Lê Đức Thọ - QL10 - QL1A - BX. Thanh Hóa &lt;A&gt;</t>
  </si>
  <si>
    <t>BX Yên Nghĩa - QL6 - Quang Trung - Phú La, Văn Phú - Phùng Hưng - Cầu Bươu - Phan Trọng Tuệ - Ngọc Hồi - Pháp Vân  Cầu Giẽ - QL1 - ... -BX Nghĩa Hưng</t>
  </si>
  <si>
    <t>Bình An - QL6 - QL70 - QL1 - QL21 - QL10 - Đường Lê Đức Thọ - TL490C - BX TT Nghĩa Hưng &lt;A&gt;</t>
  </si>
  <si>
    <t>Hòa Bình - QL6 - QL70 - QL1 - QL10 - TL490 - Qũy Nhất &lt;A&gt;</t>
  </si>
  <si>
    <t>Tân Lạc - QL6 - QL1 - QL21 - QL10 - TL490C - Quỹ Nhất &lt;A&gt;</t>
  </si>
  <si>
    <t>BX. Phía Bắc Lạng Sơn - QL1A - QL21 - QL21B - QL10 - Đ. Lê Đức Thọ - TL490C - Đ. Chợ Gạo - BX. Quỹ Nhất &lt;A&gt;</t>
  </si>
  <si>
    <t>BX Quỹ Nhất - Đường Chợ Gạo - TL490C - Đường Lê Đức Thọ - QL10 - QL21B - QL21 - TP. Phủ Lý - QL1A - Hà Nội - QL3 - BX Phổ Yên</t>
  </si>
  <si>
    <t>(A): BX Quỹ Nhất - TL490C - QL10 - QL1A - BX Ngã Tư Ga và ngược lại</t>
  </si>
  <si>
    <t>BX Vũng Tàu - QL51 - QL1A - QL10 - ĐT490C - BX Qủy Nhất &lt;A&gt;</t>
  </si>
  <si>
    <t xml:space="preserve">BX Trung tâm huyện Trực Ninh - Quốc lộ 21 - Đường Lê Đức Thọ - Quốc lộ 10 - Quốc ộ 21B - Cao tốc Cầu Giẽ Ninh Bình - Cao tốc Pháp Vân Cầu Giẽ - Cầu vượt Thường Tín - Quốc lộ 1A - Quốc lộ 70 - Quốc lộ 6 - BX khách Bình An  </t>
  </si>
  <si>
    <t>BX. Trực Ninh-QL21-Đ. Lê Đức Thọ-QL10-QL21B-QL21-QL1A-Pháp Vân - Cầu Giẽ - Đường vành đai 3 trên cao - Cầu Thăng Long  - Cao tốc Nội Bài Lào Cai - Nút giao IC 12 -BX. Yên Bái</t>
  </si>
  <si>
    <t xml:space="preserve">BX Yên Nghĩa - QL6 - Quang Trung - Phú La, Văn Phú - Phùng Hưng - Cầu Bươu - Phan Trọng Tuệ - Ngọc Hồi - Pháp Vân  Cầu Giẽ - QL1 - ... -BX Ý Yên </t>
  </si>
  <si>
    <t>BX Quất Lâm - TL489B - QL37B - TL489 - QL21 - Đường Lê Đức Thọ - QL10 - QL1A - QL14B  - QL14 - BX Đức Long GL</t>
  </si>
  <si>
    <t>STT QĐ317</t>
  </si>
  <si>
    <t>1218.1113.A</t>
  </si>
  <si>
    <t>BX PN Lạng Sơn - QL1A - Cầu Thanh Trì - Đường vành đai 3 - Cao tốc (Hà Nội-Ninh Bình) - Đại lộ Thiên Trường - QL10 - Đường Lê Đức Thọ - QL21 - BX Hải Hậu &lt;A&gt;</t>
  </si>
  <si>
    <t>1821.1514.A</t>
  </si>
  <si>
    <t>BX Thịnh Long - Đường Lê Đức Thọ - QL10 - QL21B - QL21 - QL1A - Cầu Giẽ - Pháp Vân - Cầu Thanh Trì - QL1 - Đường 5 kéo dài - Cầu Đông Trù - Bắc Thăng Long Nội Bài - Cao tốc Nội Bài Lào Cai - Nút giao IC14 - BX Mậu A</t>
  </si>
  <si>
    <t>1218.1114.A</t>
  </si>
  <si>
    <t>BX PN Lạng Sơn - QL1A - Cầu Thanh Trì - Đường vành đai 3 - Cao tốc (Hà Nội-Ninh Bình) - Đại lộ Thiên Trường - QL10 - Đường Lê Đức Thọ - QL21 - TL489 - BX Giao Thủy &lt;A&gt;</t>
  </si>
  <si>
    <t>1218.1116.A</t>
  </si>
  <si>
    <t>BX PN Lạng Sơn - QL1A - Cầu Thanh Trì - Đường vành đai 3 - Cao tốc (Hà Nội-Ninh Bình) - Đại lộ Thiên Trường - QL10 - Đường Lê Đức Thọ - QL21 - Cầu Lạc Quần - Ngã tư Hải Hậu - Cầu Thức Hóa - QL37B - BX Quất Lâm &lt;A&gt;</t>
  </si>
  <si>
    <t>1218.1617.A</t>
  </si>
  <si>
    <t>1218.1118.A</t>
  </si>
  <si>
    <t>BX PN Lạng Sơn - QL1A - Cầu Thanh Trì - Đường vành đai 3 - Cao tốc (Hà Nội-Ninh Bình) - Đại lộ Thiên Trường - QL10 - Đường Lê Đức Thọ - TL490C - BX Nghĩa Hưng &lt;A&gt;</t>
  </si>
  <si>
    <t>Tăng từ 60v lên 90v</t>
  </si>
  <si>
    <t>Giảm từ 2100v thành 1890v</t>
  </si>
  <si>
    <t>Tăng từ 690v thành 780v</t>
  </si>
  <si>
    <t>1418.1317.A</t>
  </si>
  <si>
    <t>BX Cái Rồng - QL18 - Uông Bí - QL10 - Đường Lê Đức Thọ - TL490C - BX Quỹ Nhất</t>
  </si>
  <si>
    <t>1418.2314.A</t>
  </si>
  <si>
    <t>Hải Hà</t>
  </si>
  <si>
    <t>BX Hải Hà - QL18 - Uông Bí - QL10 - Đường Lê Đức Thọ - QL21 - TL489 - BX Giao Thủy</t>
  </si>
  <si>
    <t>1418.2318.A</t>
  </si>
  <si>
    <t>BX Hải Hà - QL18 - Uông Bí - QL10 - Đường Lê Đức Thọ - TL490C - BX Nghĩa Hưng</t>
  </si>
  <si>
    <t>1861.1320.A</t>
  </si>
  <si>
    <t>An Phú</t>
  </si>
  <si>
    <t>BX An Phú - QL13 - QL1A - QL10 - QL56 - BX Hải Hậu</t>
  </si>
  <si>
    <t>BX An Phú - QL13 - QL1A - QL10 - Đường Lê Đức Thọ - BX Phía Nam TP. Nam Định</t>
  </si>
  <si>
    <t>1873.1411.A</t>
  </si>
  <si>
    <t>BX Giao Thủy - TL489 - QL21 - Đường Lê Đức Thọ - QL10 - QL1A - BX Đồng Hới</t>
  </si>
  <si>
    <t>1889.1111.A</t>
  </si>
  <si>
    <t>Hưng Yên</t>
  </si>
  <si>
    <t>BX Hưng Yên - QL39 - Đường Chu Mạnh Trinh - Cầu Yên Lệnh - QL38 - QL1 - ĐT494 - Đại lộ Thiên Trường - BX Nam Định</t>
  </si>
  <si>
    <t>1897.1314.A</t>
  </si>
  <si>
    <t>BX Ba Bể - ĐT258 - QL3 - TP Thái Nguyên - Cao tốc (Hà Nội - Thái Nguyên) - QL1 - QL21 - BX Hải Hậu</t>
  </si>
  <si>
    <t>1897.1414.B</t>
  </si>
  <si>
    <t>BX Ba Bể - ĐT258 - QL3 - TP Thái Nguyên - Cao tốc (Hà Nội - Thái Nguyên) QL5 - Cầu Thanh Trì - Cao tốc Cầu Giẽ - Ninh Bình - QL21B -QL10 - Đường Lê Đức Thọ - QL21 - TL489 - BX Giao Thủy</t>
  </si>
  <si>
    <t>1897.1414.C</t>
  </si>
  <si>
    <t>BX Ba Bể - ĐT258  -QL3  - TP Thái Nguyên  - Cao tốc (Hà Nội  - Thái Nguyên)  QL18 - Vành Đai3 - Pháp Vân - Cao tốc Cầu Giẽ - Ninh Bình - QL21B -QL10 - Đường Lê Đức Thọ -QL21 -TL489 -BX Giao Thủy</t>
  </si>
  <si>
    <t>1897.1514.A</t>
  </si>
  <si>
    <t>BX Ba Bể- ĐT258 -QL3 - TP Thái Nguyên - Cao tốc (Hà Nội - Thái Nguyên)  QL1-QL21-BX Thịnh Long</t>
  </si>
  <si>
    <t>1897.2214.A</t>
  </si>
  <si>
    <t>BX Ba Bể - ĐT258 - QL3 - TP Thái Nguyên - Cao tốc (Hà Nội - Thái Nguyên) - QL1 - Cầu Thanh Trì - Pháp Vân - Cao Tốc Cầu Giẽ - Ninh Bình - QL21B - QL10 - Đường Lê Đức Thọ - QL21 - BX Trực Ninh</t>
  </si>
  <si>
    <t>1897.2214.B</t>
  </si>
  <si>
    <t>1897.2414.A</t>
  </si>
  <si>
    <t>BX Ba Bể - ĐT258 - QL3 - TP Thái Nguyên - Cao tốc (Hà Nội - Thái Nguyên)  QL1-QL21-BX ý Yên</t>
  </si>
  <si>
    <t>1898.1411.A</t>
  </si>
  <si>
    <t>BX Giao Thủy - TL489 - QL21 - Đường Lê Đức Thọ - QL10 - Đại lộ Thiên Trường - Cao tốc Ninh Bình Cầu Giẽ - Cầu Yên Lệnh - QL38 - QL38 - QL5 - QL1A - QL17 - ĐT295B - Đường Xương Giang - BX Bắc Giang</t>
  </si>
  <si>
    <t>1837.1425.A</t>
  </si>
  <si>
    <t>BX. Giao Thủy - TL489 - QL21 - Đ. Lê Đức Thọ - QL10 - QL1A - BX. Bắc TPVinh</t>
  </si>
  <si>
    <t>Bắc TP Vinh (1399; 7.2.18)</t>
  </si>
  <si>
    <t>1837.1125.A</t>
  </si>
  <si>
    <t>1837.1825.A</t>
  </si>
  <si>
    <t>BX. Nghĩa Hưng - TL490C - Đ. Lê Đức Thọ - QL10 - QL1A - Ngã 3 Quán Hành - Đ.Thăng Long - BX. Bắc TP Vinh &lt;A&gt;</t>
  </si>
  <si>
    <t>1837.2625.A</t>
  </si>
  <si>
    <t>BX. Phía Nam - Đ. Lê Đức Thọ - QL10 - QL1A - Ngã 3 Quán Hành - Đ.Thăng Long - BX. Bắc TP Vinh &lt;A&gt;</t>
  </si>
  <si>
    <t>STT QĐ1888</t>
  </si>
  <si>
    <t>Giảm 120 chuyến/tháng để chuyển sang BX Giao Thủy, Hoằng Hóa, Sầm Sơn </t>
  </si>
  <si>
    <t>điều chỉnh cho phù hợp với thực tế đang khai thác từ năm 2015</t>
  </si>
  <si>
    <t>BX Nam Định - QL10 - QL1A – Ngã 3 Quán Hành – Đ. Thăng Long - BX Phía Bắc TP Vinh</t>
  </si>
  <si>
    <t>Chuyển QH từ BX Vinh ra BX Bắc TP Vinh</t>
  </si>
  <si>
    <t>BX Hải Hậu - QL21 - Đường Lê Đức Thọ - QL10 - Đại lộ Thiên Trường -QL21 - QL1A - QL17 - Đường Xương Giang - BX Bắc Giang &lt;A&gt;</t>
  </si>
  <si>
    <t>Điều chỉnh giảm lưu lượng từ 600 vòng xuống 540 vòng</t>
  </si>
  <si>
    <t>Chuyển QH từ BX Vinh sang BX Bắc TP Vinh</t>
  </si>
  <si>
    <t>BX Nghĩa Hưng - TL490C - Đường Lê Đức Thọ - QL10 - Đại lộ Thiên Trường - Nút giao Liêm Tuyền - Cao tốc Cầu Giẽ Ninh Bình - QL38 - Cầu Yên Lệnh - QL5 - QL1A - QL17 - Đường Xương Giang - BX Bắc Giang</t>
  </si>
  <si>
    <t>1819.1315.A</t>
  </si>
  <si>
    <t>Ấm Thượng</t>
  </si>
  <si>
    <t>BX Ấm Thượng - QL2D - QL70B - ĐT314 - ĐT315B- QL2 - Đường Võ Văn Kiệt - Đường 5 kéo dài - Cầu Đông Trù - Cầu Thanh Trì - Cao tốc Pháp Vân, Cầu Giẽ, Ninh Bình - Đại lộ Thiên Trường - Đường Lê Đức Thọ - QL21 - BX Hải Hậu</t>
  </si>
  <si>
    <t>Nam Định - Phú Thọ</t>
  </si>
  <si>
    <t>1824.1413.A</t>
  </si>
  <si>
    <t xml:space="preserve">&lt;A&gt; BX Giao Thủy - TL489 - QL21 - đường Lê Đức Thọ - QL10 - đại lộ Thiên Trường - cầu Giẽ Ninh Bình - cao tốc Pháp Vân - đường vành đai 3 - cầu Thanh Trì - đường dẫn cầu Thanh trì - đường Nguyễn Văn Linh - cầu vượt đường 5 - đường 5 kéo dài - cầu Đông Trù - đường Võ Văn Kiệt - cao tốc Nội Bài, Lào Cai - nút giao IC 19 - QL4D - BX Sa Pa </t>
  </si>
  <si>
    <t>Nghĩa Đàn</t>
  </si>
  <si>
    <t>Đô Lương</t>
  </si>
  <si>
    <t>Cửa Lò</t>
  </si>
  <si>
    <t>Con Cuông</t>
  </si>
  <si>
    <t>Quỳ Hợp</t>
  </si>
  <si>
    <t>Tân Kỳ</t>
  </si>
  <si>
    <t>1837.1414.A</t>
  </si>
  <si>
    <t>1837.1415.A</t>
  </si>
  <si>
    <t>1837.1416.A</t>
  </si>
  <si>
    <t>1837.1419.A</t>
  </si>
  <si>
    <t>1837.1421.A</t>
  </si>
  <si>
    <t>1837.1451.A</t>
  </si>
  <si>
    <t>1837.1453.A</t>
  </si>
  <si>
    <t>BX Giao Thủy - TL489 - QL21 - Đường Lê Đức Thọ - QL10 - QL1A - QL48 - BX Nghĩa Đàn</t>
  </si>
  <si>
    <t>BX Giao Thủy - TL489 - QL21- Đường Lê Đức Thọ - QL10 -QL1A -Ql7 - BX Đô Lương</t>
  </si>
  <si>
    <t>BX Giao Thủy - TL489 - Đường Lê Đức Thọ - QL10 - QL1A - QL46 - BX Nam Đàn</t>
  </si>
  <si>
    <t>BX Giao Thủy - TL489 - QL21 - Đường Lê Đức Thọ - QL10 - QL1A - QL7 - BX Con Cuông</t>
  </si>
  <si>
    <t>BX Giao Thủy - TL489 - QL21 - Đường Lê Đức Thọ - QL10 - QL1A - QL48 - BX Quỹ Hợp</t>
  </si>
  <si>
    <t>BX Giao Thủy - TL489 - QL10 - QL1A - QL7 - BX Tân Kỳ</t>
  </si>
  <si>
    <t>BX Giao Thủy - TL489 - Đường Lê Đức Thọ - QL10 - QL1A - QL46 - BX Cửa Lò</t>
  </si>
  <si>
    <t>1837.1525.A</t>
  </si>
  <si>
    <t>BX Nghĩa Hưng - QL21 - Đường Lê Đức Thọ - QL10 - QL1 - Đường gom chân cầu chân cầu vượt Nghi Kim - Đường gom phía Tây - QL1 - BX phía Bắc TP Vinh</t>
  </si>
  <si>
    <t>Phía Bắc TP Vinh</t>
  </si>
  <si>
    <t>1837.1815.A</t>
  </si>
  <si>
    <t>1837.1816.A</t>
  </si>
  <si>
    <t>1837.1819.A</t>
  </si>
  <si>
    <t>1837.1821.A</t>
  </si>
  <si>
    <t>BX Nghĩa Hưng - TL490C - Đường Lê Đức Thọ - QL10 -QL1A -Ql7 - BX Đô Lương</t>
  </si>
  <si>
    <t>BX Nghĩa Hưng - TL490C - Đường Lê Đức Thọ - QL10 - QL1A - QL46 - BX Nam Đàn</t>
  </si>
  <si>
    <t>BX Nghĩa Hưng - TL490C - Đường Lê Đức Thọ - QL10 - QL1A - QL7 - BX Con Cuông</t>
  </si>
  <si>
    <t>BX Nghĩa Hưng - TL490C - Đường Lê Đức Thọ - QL10 - QL1A - QL48 - BX Quỹ Hợp</t>
  </si>
  <si>
    <t>BX Nghĩa Hưng - TL490C - Đường Lê Đức Thọ - QL10 - QL1A - QL7 - BX Tân Kỳ</t>
  </si>
  <si>
    <t>BX Nghĩa Hưng - TL490C - Đường Lê Đức Thọ - QL10 - QL1A - QL46 - BX Cửa Lò</t>
  </si>
  <si>
    <t>1837.1851.A</t>
  </si>
  <si>
    <t>1837.1853.A</t>
  </si>
  <si>
    <r>
      <t>1837.</t>
    </r>
    <r>
      <rPr>
        <sz val="9"/>
        <color indexed="10"/>
        <rFont val="Times New Roman"/>
        <family val="1"/>
      </rPr>
      <t>27</t>
    </r>
    <r>
      <rPr>
        <sz val="9"/>
        <color indexed="8"/>
        <rFont val="Times New Roman"/>
        <family val="1"/>
      </rPr>
      <t>14.A</t>
    </r>
  </si>
  <si>
    <r>
      <t>1837.</t>
    </r>
    <r>
      <rPr>
        <sz val="9"/>
        <color indexed="10"/>
        <rFont val="Times New Roman"/>
        <family val="1"/>
      </rPr>
      <t>27</t>
    </r>
    <r>
      <rPr>
        <sz val="9"/>
        <color indexed="8"/>
        <rFont val="Times New Roman"/>
        <family val="1"/>
      </rPr>
      <t>15.A</t>
    </r>
  </si>
  <si>
    <r>
      <t>1837.</t>
    </r>
    <r>
      <rPr>
        <sz val="9"/>
        <color indexed="10"/>
        <rFont val="Times New Roman"/>
        <family val="1"/>
      </rPr>
      <t>27</t>
    </r>
    <r>
      <rPr>
        <sz val="9"/>
        <color indexed="8"/>
        <rFont val="Times New Roman"/>
        <family val="1"/>
      </rPr>
      <t>16.A</t>
    </r>
  </si>
  <si>
    <r>
      <t>1837.</t>
    </r>
    <r>
      <rPr>
        <sz val="9"/>
        <color indexed="10"/>
        <rFont val="Times New Roman"/>
        <family val="1"/>
      </rPr>
      <t>27</t>
    </r>
    <r>
      <rPr>
        <sz val="9"/>
        <color indexed="8"/>
        <rFont val="Times New Roman"/>
        <family val="1"/>
      </rPr>
      <t>19.A</t>
    </r>
  </si>
  <si>
    <r>
      <t>1837.</t>
    </r>
    <r>
      <rPr>
        <sz val="9"/>
        <color indexed="10"/>
        <rFont val="Times New Roman"/>
        <family val="1"/>
      </rPr>
      <t>27</t>
    </r>
    <r>
      <rPr>
        <sz val="9"/>
        <color indexed="8"/>
        <rFont val="Times New Roman"/>
        <family val="1"/>
      </rPr>
      <t>21.A</t>
    </r>
  </si>
  <si>
    <r>
      <t>1837.</t>
    </r>
    <r>
      <rPr>
        <sz val="9"/>
        <color indexed="10"/>
        <rFont val="Times New Roman"/>
        <family val="1"/>
      </rPr>
      <t>27</t>
    </r>
    <r>
      <rPr>
        <sz val="9"/>
        <color indexed="8"/>
        <rFont val="Times New Roman"/>
        <family val="1"/>
      </rPr>
      <t>51.A</t>
    </r>
  </si>
  <si>
    <r>
      <t>1837.</t>
    </r>
    <r>
      <rPr>
        <sz val="9"/>
        <color indexed="10"/>
        <rFont val="Times New Roman"/>
        <family val="1"/>
      </rPr>
      <t>27</t>
    </r>
    <r>
      <rPr>
        <sz val="9"/>
        <color indexed="8"/>
        <rFont val="Times New Roman"/>
        <family val="1"/>
      </rPr>
      <t>53.A</t>
    </r>
  </si>
  <si>
    <t>BX Phía Nam- Đường Lê Đức Thọ - QL10 - QL1A - QL48 - BX Nghĩa Đàn</t>
  </si>
  <si>
    <t>BX Phía Nam - Đường Lê Đức Thọ - QL10 -QL1A -Ql7 - BX Đô Lương</t>
  </si>
  <si>
    <t>BX Phía Nam - Đường Lê Đức Thọ - QL10 - QL1A - QL46 - BX Nam Đàn</t>
  </si>
  <si>
    <t>BX Phía Nam - Đường Lê Đức Thọ - QL10 - QL1A - QL7 - BX Con Cuông</t>
  </si>
  <si>
    <t>BX Phía Nam - Đường Lê Đức Thọ - QL10 - QL1A - QL48 - BX Quỹ Hợp</t>
  </si>
  <si>
    <t>BX Phía Nam - Đường Lê Đức Thọ - QL10 - QL1A - QL7 - BX Tân Kỳ</t>
  </si>
  <si>
    <t>BX Phía Nam - Đường Lê Đức Thọ - QL10 - QL1A - QL46 - BX Cửa Lò</t>
  </si>
  <si>
    <t>1850.1716.B</t>
  </si>
  <si>
    <t>BX Quỹ Nhất - Đường Chợ Gạo - TL490C - Đường Dây Nhất -  TL490C - Đường Lê Đức Thọ - QL10 - QL1A - QL27 - QL20 - QL1A - BX Ngã Tư Ga</t>
  </si>
  <si>
    <t>1897.1414.D</t>
  </si>
  <si>
    <t xml:space="preserve">BX Ba Bể - QL279 - QL3 -TP. Thái Nguyên - Cao tốc (Hà Nội - Thái Nguyên) - QL1 - Cầu Thanh Trì - Cao tốc Cầu Giẽ Ninh Bình - QL21B - QL10 - Đường Lê Đức Thọ - QL21 - TL489 - BX Giao Thủy </t>
  </si>
  <si>
    <t>Văn bản 11709/BGTVT-VT ngày 15/10/2018 (giảm để chuyển Yên Nghĩa)</t>
  </si>
  <si>
    <t>1835.1120.A</t>
  </si>
  <si>
    <t>PĐ Tp Ninh Bình</t>
  </si>
  <si>
    <t>BX PĐ Tp Ninh Bình - QL10 - BX Nam Định</t>
  </si>
  <si>
    <t>Giảm lưu lượng 150 chuyến/tháng; VB 12779/BGTVT</t>
  </si>
  <si>
    <t>1826.1414.A</t>
  </si>
  <si>
    <t>Hồng Tiên</t>
  </si>
  <si>
    <t>BX Hồng Tiên - QL279D - QL6 - Mai Sơn - Mãn Đức - QL12B - Đường Hồ Chí Minh - QL12B - Nho Quan - QL1A - Ninh Bình - QL10 - BX Nam Định</t>
  </si>
  <si>
    <t>BX Phía Nam - Đường Lê Đức Thọ - QL10 - Me - Nho Quan - QL12B - QL6 - QL15 - BX Tân Lạc</t>
  </si>
  <si>
    <t>Bắc TP Vinh</t>
  </si>
  <si>
    <t>STT QĐ667</t>
  </si>
  <si>
    <t>Điều chỉnh lưu lượng là 1830 vòng, giữ ổn định lưu lượng tại BX Giáp Bát</t>
  </si>
  <si>
    <t>Điều chỉnh tăng lưu lượng từ 1020 lên 1050</t>
  </si>
  <si>
    <t>Điều chỉnh tăng lưu lượng từ 210 lên 360 vòng/tháng</t>
  </si>
  <si>
    <t>Điều chỉnh tăng lưu lượng từ 630 lên 660 vòng/tháng</t>
  </si>
  <si>
    <t>BX Giao Thủy - ĐT489 - Đường S2 - QL1A - đường vành đai 3 trên cao (đoạn Pháp Vân - Cầu Thanh Trì) - Cầu Thanh Trì - Đường dẫn cầu Thanh Trì - QL5 - Cầu vượt đường 5 -  Cầu Đông Trù - Đường Trường Sa - Đường Hoàng Sa - Đường Võ Văn Kiệt - QL2 - QL3 - QL3C - BX Định Hóa</t>
  </si>
  <si>
    <t>Điều chỉnh hành trình đoạn qua Hà Nội, tăng lưu lượng từ 240 lên 300 vòng</t>
  </si>
  <si>
    <t>BX Định Hóa - QL3C - QL3 - Cầu Thanh Trì - đường trên cao vành đai 3 (đoạn Pháp Vân - Cầu Thanh Trì) - QL1A - BX Hải Hậu</t>
  </si>
  <si>
    <t>Điều chỉnh hành trình đoạn qua Hà Nội, tăng lưu lượng từ 240 lên 300 vòng/tháng</t>
  </si>
  <si>
    <t>TT. Nam Giang (Nam Trực) - TL490C - Đ. Lê Đức Thọ - QL10 - QL21B - QL21 - QL1A - Cao tốc Pháp Vân Cầu Giẽ - đường vành đai 3 trên cao (đoạn Pháp Vân - Cầu Thanh Trì) - Cầu Thanh Trì - QL3 - BX Định Hóa &lt;A&gt;</t>
  </si>
  <si>
    <t>Điều chỉnh hành trình đoạn qua Hà Nội</t>
  </si>
  <si>
    <t>BX Thịnh Long - QL21 - Đường Lê Đức Thọ - QL10 - QL21B - Cầu Giẽ - Pháp Vân - đường vành đai 3 trên cao (đoạn Pháp Vân - Cầu Thanh Trì) - Cầu Thanh Trì - Cao tốc Hà Nội Thái Nguyên - QL3 - QL3C- BX Định Hóa</t>
  </si>
  <si>
    <t>Điều chỉnh hành trình đoạn qua Hà Nội, tăng lưu lượng từ 90 lên 150 vòng</t>
  </si>
  <si>
    <t>BX Phía Nam - Đường Lê Đức Thọ - QL10 - QL21B - Cầu Giẽ - Pháp Vân - Cầu Thanh Trì - Cao tốc Hà Nội Thái Nguyên - QL3 - QL3C - BX Định Hóa</t>
  </si>
  <si>
    <t>1821.1116.A</t>
  </si>
  <si>
    <t>Nước Mát</t>
  </si>
  <si>
    <r>
      <t xml:space="preserve">BX Nam Định - QL21 - Cao tốc Pháp Vân Cầu Giẽ - </t>
    </r>
    <r>
      <rPr>
        <sz val="9"/>
        <color indexed="10"/>
        <rFont val="Times New Roman"/>
        <family val="1"/>
      </rPr>
      <t xml:space="preserve">Đường Vành đai 3 trên cao (Đoạn Pháp Vân - Cầu Thanh Trì) - Cầu Thanh Trì - QL5 - Cầu Đông Trù - Đường Trường Sa - Đường Hoàng Sa - Đường Võ Văn Kiệt </t>
    </r>
    <r>
      <rPr>
        <sz val="9"/>
        <color indexed="8"/>
        <rFont val="Times New Roman"/>
        <family val="1"/>
      </rPr>
      <t>- Cao tốc Nội Bài Lào Cai - Nút giao IC 12 - Đường Âu Cơ - QL32C - QL37 - BX Nước Mát</t>
    </r>
  </si>
  <si>
    <t>1821.1316.A</t>
  </si>
  <si>
    <r>
      <t xml:space="preserve">BX Hải Hậu - Đường Lê Đức Thọ - QL10 - Cao tốc Pháp Vân Cầu Giẽ - </t>
    </r>
    <r>
      <rPr>
        <sz val="9"/>
        <color indexed="10"/>
        <rFont val="Times New Roman"/>
        <family val="1"/>
      </rPr>
      <t xml:space="preserve">Đường Vành đai 3 trên cao (Đoạn Pháp Vân - Cầu Thanh Trì) </t>
    </r>
    <r>
      <rPr>
        <sz val="9"/>
        <color indexed="8"/>
        <rFont val="Times New Roman"/>
        <family val="1"/>
      </rPr>
      <t>- Cầu Thanh Trì - QL1 - Đường 5 kéo dài - Cầu Đông Trù - Bắc Thăng Long Nội Bài - Cao tốc Nội Bài Lào Cai - Nút giao IC 12 - Đường Âu Cơ - QL32C - QL37 - BX Nước Mát</t>
    </r>
  </si>
  <si>
    <t>1821.1416.A</t>
  </si>
  <si>
    <r>
      <t xml:space="preserve">BX Giao Thủy - Đường Lê Đức Thọ - QL10 - Cao tốc Pháp Vân Cầu Giẽ -  </t>
    </r>
    <r>
      <rPr>
        <sz val="9"/>
        <color indexed="10"/>
        <rFont val="Times New Roman"/>
        <family val="1"/>
      </rPr>
      <t>Đường Vành đai 3 trên cao (Đoạn Pháp Vân - Cầu Thanh Trì)</t>
    </r>
    <r>
      <rPr>
        <sz val="9"/>
        <color indexed="8"/>
        <rFont val="Times New Roman"/>
        <family val="1"/>
      </rPr>
      <t xml:space="preserve"> - Cầu Thanh Trì - QL1 - Đường 5 kéo dài - Cầu Đông Trù - Bắc Thăng Long Nội Bài - Cao tốc Nội Bài Lào Cai - Nút giao IC 12 - Đường Âu Cơ - QL32C - QL37 - BX Nước Mát</t>
    </r>
  </si>
  <si>
    <t>1821.1816.A</t>
  </si>
  <si>
    <r>
      <t xml:space="preserve">BX Nghĩa Hưng - TL490C - QL21 - Đường Lê Đức Thọ - QL10 - Cao tốc Pháp Vân Cầu Giẽ -  Đường </t>
    </r>
    <r>
      <rPr>
        <sz val="9"/>
        <color indexed="10"/>
        <rFont val="Times New Roman"/>
        <family val="1"/>
      </rPr>
      <t xml:space="preserve">Vành đai 3 trên cao (Đoạn Pháp Vân - Cầu Thanh Trì) </t>
    </r>
    <r>
      <rPr>
        <sz val="9"/>
        <color indexed="8"/>
        <rFont val="Times New Roman"/>
        <family val="1"/>
      </rPr>
      <t>- Cầu Thanh Trì - QL1 - Đường 5 kéo dài - Cầu Đông Trù - Bắc Thăng Long Nội Bài - Cao tốc Nội Bài Lào Cai - Nút giao IC 12 - Đường Âu Cơ - QL32C - QL37 - BX Nước Mát</t>
    </r>
  </si>
  <si>
    <t>1821.2216.A</t>
  </si>
  <si>
    <r>
      <t xml:space="preserve">BX Trực NInh - QL21 - Đường Lê Đức Thọ - QL10 - Cao tốc Pháp Vân Cầu Giẽ -  </t>
    </r>
    <r>
      <rPr>
        <sz val="9"/>
        <color indexed="10"/>
        <rFont val="Times New Roman"/>
        <family val="1"/>
      </rPr>
      <t>Đường Vành đai 3 trên cao (Đoạn Pháp Vân - Cầu Thanh Trì)</t>
    </r>
    <r>
      <rPr>
        <sz val="9"/>
        <color indexed="8"/>
        <rFont val="Times New Roman"/>
        <family val="1"/>
      </rPr>
      <t xml:space="preserve"> -Cầu Thanh Trì - QL1 - Đường 5 kéo dài - Cầu Đông Trù - Bắc Thăng Long Nội Bài - Cao tốc Nội Bài Lào Cai - Nút giao IC 12 - Đường Âu Cơ - QL32C - QL37 - BX Nước Mát</t>
    </r>
  </si>
  <si>
    <r>
      <t xml:space="preserve">BX Cò Nòi - </t>
    </r>
    <r>
      <rPr>
        <sz val="9"/>
        <color indexed="10"/>
        <rFont val="Times New Roman"/>
        <family val="1"/>
      </rPr>
      <t>QL6 - Xuân Mai - Đường Hồ Chí Minh - QL21 - QL1</t>
    </r>
    <r>
      <rPr>
        <sz val="9"/>
        <color indexed="8"/>
        <rFont val="Times New Roman"/>
        <family val="1"/>
      </rPr>
      <t xml:space="preserve"> - Đại lộ Thiên Trường - QL10 - BX Nam Định</t>
    </r>
  </si>
  <si>
    <t>1826.1162.A</t>
  </si>
  <si>
    <t>Cò Nòi</t>
  </si>
  <si>
    <t>4350, 5560</t>
  </si>
  <si>
    <t>Yên Thành</t>
  </si>
  <si>
    <t>1837.1115.A</t>
  </si>
  <si>
    <t>BX Nam Định - QL10 - QL1A - QL7 - BX Yên Thành</t>
  </si>
  <si>
    <t>BX Giao Thủy - TL489 - QL21 - Đường Lê Đức Thọ - QL10 - QL1A - QL7 - BX Yên Thành</t>
  </si>
  <si>
    <t>BX Nghĩa Hưng - TL490C - Đường Lê Đức Thọ - QL10 - QL1A - QL7 - BX Yên Thành</t>
  </si>
  <si>
    <t>1837.2615.A</t>
  </si>
  <si>
    <t>BX Phía Nam TP Nam Định - Đường Lê Đức Thọ - QL10 - QL1A - QL7 - BX Yên Thành</t>
  </si>
  <si>
    <t>Nam Định - Vĩnh Phúc</t>
  </si>
  <si>
    <t>1888.1411.A</t>
  </si>
  <si>
    <r>
      <t xml:space="preserve">BX Giao Thủy - TL489 - QL21 - Đường Lê Đức Thọ - QL10 - Đại lộ Thiên Trường - Cao tốc Ninh Bình, Cầu Giẽ - Pháp Vân - </t>
    </r>
    <r>
      <rPr>
        <sz val="9"/>
        <color indexed="10"/>
        <rFont val="Times New Roman"/>
        <family val="1"/>
      </rPr>
      <t>Đường Vành đai 3 trên cao (Đoạn Pháp Vân - Cầu Thanh Trì) - Cầu Thanh Trì - Đường dẫn cầu Thanh Trì - Đường Nguyễn Văn Linh - Cầu vượt đường 5 - QL5</t>
    </r>
    <r>
      <rPr>
        <sz val="9"/>
        <color indexed="8"/>
        <rFont val="Times New Roman"/>
        <family val="1"/>
      </rPr>
      <t xml:space="preserve"> - Cầu Đông Trù - </t>
    </r>
    <r>
      <rPr>
        <sz val="9"/>
        <color indexed="10"/>
        <rFont val="Times New Roman"/>
        <family val="1"/>
      </rPr>
      <t xml:space="preserve">Đường Trường Sa - Đường Hoàng Sa </t>
    </r>
    <r>
      <rPr>
        <sz val="9"/>
        <color indexed="8"/>
        <rFont val="Times New Roman"/>
        <family val="1"/>
      </rPr>
      <t>- Đường Võ Văn Kiệt - QL2 - BX Vĩnh Yên</t>
    </r>
  </si>
  <si>
    <r>
      <t xml:space="preserve">BX Trực Ninh - QL21 - Đường Lê Đức Thọ - QL10 - Đại lộ Thiên Trường - Cao tốc Ninh Bình, Cầu Giẽ, Pháp Vân - </t>
    </r>
    <r>
      <rPr>
        <sz val="9"/>
        <color indexed="10"/>
        <rFont val="Times New Roman"/>
        <family val="1"/>
      </rPr>
      <t>Đường Vành đai 3 trên cao (Đoạn Pháp Vân - Cầu Thanh Trì) - Cầu Thanh Trì - Đường dẫn cầu Thanh Trì - Đường Nguyễn Văn Linh - Cầu vượt đường 5 - QL5 - Cầu Đông Trù - Đường Trường Sa - Đường Hoàng S</t>
    </r>
    <r>
      <rPr>
        <sz val="9"/>
        <color indexed="8"/>
        <rFont val="Times New Roman"/>
        <family val="1"/>
      </rPr>
      <t>a - Đường Võ Văn Kiệt - QL2 - BX Vĩnh Yên</t>
    </r>
  </si>
  <si>
    <t>1888.2211.A</t>
  </si>
  <si>
    <t>Na Rì</t>
  </si>
  <si>
    <r>
      <t xml:space="preserve">BX Na Rì - QL3B - QL3 - TP Thái Nguyên - Cao tốc (Hà Nội - Thái Nguyên) - Cầu Thanh Trì - </t>
    </r>
    <r>
      <rPr>
        <sz val="9"/>
        <color indexed="10"/>
        <rFont val="Times New Roman"/>
        <family val="1"/>
      </rPr>
      <t xml:space="preserve">Đường vành đai 3 trên cao (Đoạn Cầu Thanh Trì - Pháp Vân) </t>
    </r>
    <r>
      <rPr>
        <sz val="9"/>
        <color indexed="8"/>
        <rFont val="Times New Roman"/>
        <family val="1"/>
      </rPr>
      <t xml:space="preserve">- Cao tốc Pháp Vân - Cầu Giẽ - QL21B - Đường Lê Đức Thọ - QL21 - TL489 - BX Giao Thủy </t>
    </r>
  </si>
  <si>
    <t>1897.1413.A</t>
  </si>
  <si>
    <t>1897.1413.B</t>
  </si>
  <si>
    <r>
      <t xml:space="preserve">BX Na Rì - QL3B - QL279 - QL3  - TP Thái Nguyên - Cao tốc (Hà Nội - Thái Nguyên) Cầu Thanh Trì - </t>
    </r>
    <r>
      <rPr>
        <sz val="9"/>
        <color indexed="10"/>
        <rFont val="Times New Roman"/>
        <family val="1"/>
      </rPr>
      <t xml:space="preserve">Đường vành đai 3 trên cao (Đoạn Cầu Thanh Trì - Pháp Vân) </t>
    </r>
    <r>
      <rPr>
        <sz val="9"/>
        <color indexed="8"/>
        <rFont val="Times New Roman"/>
        <family val="1"/>
      </rPr>
      <t xml:space="preserve">- Cao tốc Pháp Vân - Cầu Giẽ - QL21B - Đường Lê Đức Thọ - QL21 - TL489 - BX Giao Thủy </t>
    </r>
  </si>
  <si>
    <t>1899.2211.C</t>
  </si>
  <si>
    <t>BX Trực Ninh - QL21 - Đường Lê Đức Thọ - QL10 - Cao tốc Ninh Bình, Cầu Giẽ, Pháp Vân - Nút giao Vực Vòng - QL38 - QL39A - QL5B - QL1A - BX Bắc Ninh</t>
  </si>
  <si>
    <t>1820.1117.A</t>
  </si>
  <si>
    <r>
      <t xml:space="preserve">BX Nam Định- QL21 - QL1A- Cao tốc (Cầu Giẽ - Pháp Vân) - </t>
    </r>
    <r>
      <rPr>
        <sz val="9"/>
        <color indexed="10"/>
        <rFont val="Times New Roman"/>
        <family val="1"/>
      </rPr>
      <t>đường trên cao vành đai 3 (đoạn Pháp Vân-Cầu Thanh Trì)</t>
    </r>
    <r>
      <rPr>
        <sz val="9"/>
        <color indexed="8"/>
        <rFont val="Times New Roman"/>
        <family val="1"/>
      </rPr>
      <t>-Cầu Thanh Trì - Cao tốc (Hà Nội- Thái Nguyên) - QL3- QL3C- BX Định Hóa&lt;A&gt;</t>
    </r>
  </si>
  <si>
    <t>Điều chỉnh hành trình đoạn qua Hà Nội, tăng lưu lượng từ 90 lên 300 vòng (5548)</t>
  </si>
  <si>
    <t>1820.1717.A</t>
  </si>
  <si>
    <r>
      <t xml:space="preserve">BX Quỹ Nhất - Đường Chợ Gạo - TL490C - Đường Lê Đức Thọ - QL10 - QL21B - QL21 - TP. Phủ Lý - QL1A - </t>
    </r>
    <r>
      <rPr>
        <sz val="9"/>
        <color indexed="10"/>
        <rFont val="Times New Roman"/>
        <family val="1"/>
      </rPr>
      <t>đường trên cao vành đai 3 (đoạn Pháp Vân-Cầu Thanh Trì)-Cầu Thanh Trì -</t>
    </r>
    <r>
      <rPr>
        <sz val="9"/>
        <color indexed="8"/>
        <rFont val="Times New Roman"/>
        <family val="1"/>
      </rPr>
      <t xml:space="preserve"> QL3- QL3C - BX Định Hóa&lt;A&gt;</t>
    </r>
  </si>
  <si>
    <r>
      <t xml:space="preserve">BX Nghĩa Hưng - ĐT490C - QL21 - đường Lê Đức Thọ - QL1A - Pháp Vân - </t>
    </r>
    <r>
      <rPr>
        <sz val="9"/>
        <color indexed="10"/>
        <rFont val="Times New Roman"/>
        <family val="1"/>
      </rPr>
      <t xml:space="preserve">Đường trên cao vành đai 3 (đoạn Pháp Vân - Cầu Thanh Trì) - Cầu Thanh Trì </t>
    </r>
    <r>
      <rPr>
        <sz val="9"/>
        <color indexed="8"/>
        <rFont val="Times New Roman"/>
        <family val="1"/>
      </rPr>
      <t>- QL3- QL3C - BX Định Hóa</t>
    </r>
  </si>
  <si>
    <t>1820.1817.A</t>
  </si>
  <si>
    <r>
      <t xml:space="preserve">BX Trực Ninh- QL21 - Đường Lê Đức Thọ - QL10 - QL21 - QL1A -Cao tốc (Cầu Giẽ - Pháp Vân)- </t>
    </r>
    <r>
      <rPr>
        <sz val="9"/>
        <color indexed="10"/>
        <rFont val="Times New Roman"/>
        <family val="1"/>
      </rPr>
      <t>đường trên cao vành đai 3 (đoạn Pháp Vân-Cầu Thanh Trì)-Cầu Thanh Trì</t>
    </r>
    <r>
      <rPr>
        <sz val="9"/>
        <color indexed="8"/>
        <rFont val="Times New Roman"/>
        <family val="1"/>
      </rPr>
      <t xml:space="preserve"> - QL3- QL3C- BX Định Hóa&lt;A&gt;</t>
    </r>
  </si>
  <si>
    <t>1820.2217.A</t>
  </si>
  <si>
    <t>1820.2317.A</t>
  </si>
  <si>
    <r>
      <t xml:space="preserve">BX Ý Yên - ĐT485 - QL10 - Cao tốc (Pháp Vân - Cầu Giẽ) -  </t>
    </r>
    <r>
      <rPr>
        <sz val="9"/>
        <color indexed="10"/>
        <rFont val="Times New Roman"/>
        <family val="1"/>
      </rPr>
      <t xml:space="preserve">Đường trên cao vành đai 3 (đoạn Pháp Vân - Cầu Thanh Trì) </t>
    </r>
    <r>
      <rPr>
        <sz val="9"/>
        <color indexed="8"/>
        <rFont val="Times New Roman"/>
        <family val="1"/>
      </rPr>
      <t>- Cầu Thanh Trì - Cao tốc (Hà Nội - Thái Nguyên) - QL3 - QL3C - BX Định Hóa &lt;A&gt;</t>
    </r>
  </si>
  <si>
    <t>1820.2417.A</t>
  </si>
  <si>
    <t>1868.2213.A</t>
  </si>
  <si>
    <t xml:space="preserve">&lt;A&gt; BX Hà Tiên - QL80 - QL91 - QL1A -  QL10 - Đường Lê Đức Thọ - QL21 - BX Trực Ninh  </t>
  </si>
  <si>
    <t>BX Nam Định - QL21 - QL1A - Pháp Vân - Vành đai 3 trên cao -Cầu Thanh Trì - QL5 - Cầu Đông Trù - đường Trường Sa - đường Hoàng Sa - đường Võ Văn Kiệt - QL2 - Cao tốc Nội Bài Lào Cai - Nút giao IC8 - Phù Ninh - QL2 - BX Thác Bà</t>
  </si>
  <si>
    <r>
      <t xml:space="preserve">(B): BX Giao Thủy - TL489 - QL21 - Đường Lê Đức Thọ - QL10 - </t>
    </r>
    <r>
      <rPr>
        <sz val="9"/>
        <color indexed="10"/>
        <rFont val="Times New Roman"/>
        <family val="1"/>
      </rPr>
      <t>Đại lộ Thiên Trường</t>
    </r>
    <r>
      <rPr>
        <sz val="9"/>
        <color indexed="8"/>
        <rFont val="Times New Roman"/>
        <family val="1"/>
      </rPr>
      <t xml:space="preserve"> - QL21B - QL21 - QL1A - Pháp Vân - Vành đai 3 trên cao - Cầu Thanh Trì - QL1 - Lạng Sơn - Thất Khê - Đông Khê - QL4 - BX Cao Bằng</t>
    </r>
  </si>
  <si>
    <t>Điều chỉnh hành trình chạy xe đoạn qua Hà Nội</t>
  </si>
  <si>
    <r>
      <t>BX Quất Lâm -</t>
    </r>
    <r>
      <rPr>
        <sz val="9"/>
        <color indexed="10"/>
        <rFont val="Times New Roman"/>
        <family val="1"/>
      </rPr>
      <t xml:space="preserve"> QL37B - TL489B - Cầu Thức Hóa - Ngã tư Hải Hậu</t>
    </r>
    <r>
      <rPr>
        <sz val="9"/>
        <color indexed="8"/>
        <rFont val="Times New Roman"/>
        <family val="1"/>
      </rPr>
      <t xml:space="preserve"> - QL21 - Đường Lê Đức Thọ - QL10 - Nam Định - QL21B - QL21 - QL1A -Pháp Vân-Vành đai 3 trên cao- Cầu Thanh Trì - Lạng Sơn - Thất Khê - Đông Khê - QL4 - BX Cao Bằng &lt;B&gt;</t>
    </r>
  </si>
  <si>
    <r>
      <t xml:space="preserve">BX Cao Bằng - QL3 - QL1 - Cầu Thanh Trì - Vành đai 3 trên cao - Pháp Vân - QL1 - </t>
    </r>
    <r>
      <rPr>
        <sz val="9"/>
        <color indexed="10"/>
        <rFont val="Times New Roman"/>
        <family val="1"/>
      </rPr>
      <t>QL21 - Đường Lê Đức Thọ - QL21 - TL489</t>
    </r>
    <r>
      <rPr>
        <sz val="9"/>
        <color indexed="8"/>
        <rFont val="Times New Roman"/>
        <family val="1"/>
      </rPr>
      <t>- BX Quất Lâm &lt;A&gt;</t>
    </r>
  </si>
  <si>
    <t>QUY HOẠCH LƯU LƯỢNG CÁC TUYẾN TẠI BẾN XE KHÁCH QUẤT LÂM
(Trích lục Quyết định số 2288/QĐ-BGTVT ngày 26/6/2015, Quyết định số 135/QĐ-BGTVT ngày 15/01/2016, Quyết định số 2548/QĐ-BGTVT ngày 16/8/2016, Quyết định số 189/QĐ-BGTVT ngày 19/01/2017, Quyết định số 2318/QĐ-BGTVT ngày 04/8/2017 và Quyết định số 317/QĐ-BGTVT ngày 08/02/2018, Quyết định số 1888/QĐ-BGTVT ngày 24/8/2018, Quyết định số 667/QĐ-BGTVT ngày 19/4/2019 của Bộ Giao thông Vận tải)</t>
  </si>
  <si>
    <t>QUY HOẠCH LƯU LƯỢNG CÁC TUYẾN TẠI HUYỆN MỸ LỘC
(Trích lục Quyết định số 2288/QĐ-BGTVT ngày 26/6/2015, Quyết định số 135/QĐ-BGTVT ngày 15/01/2016, Quyết định số 2548/QĐ-BGTVT ngày 16/8/2016, Quyết định số 189/QĐ-BGTVT ngày 19/01/2017, Quyết định số 2318/QĐ-BGTVT ngày 04/8/2017 và Quyết định số 317/QĐ-BGTVT ngày 08/02/2018, Quyết định số 1888/QĐ-BGTVT ngày 24/8/2018, Quyết định số 667/QĐ-BGTVT ngày 19/4/2019 của Bộ Giao thông Vận tải)</t>
  </si>
  <si>
    <t>QUY HOẠCH LƯU LƯỢNG CÁC TUYẾN TẠI HUYỆN NAM TRỰC
(Trích lục Quyết định số 2288/QĐ-BGTVT ngày 26/6/2015, Quyết định số 135/QĐ-BGTVT ngày 15/01/2016, Quyết định số 2548/QĐ-BGTVT ngày 16/8/2016, Quyết định số 189/QĐ-BGTVT ngày 19/01/2017, Quyết định số 2318/QĐ-BGTVT ngày 04/8/2017 và Quyết định số 317/QĐ-BGTVT ngày 08/02/2018, Quyết định số 1888/QĐ-BGTVT ngày 24/8/2018, Quyết định số 667/QĐ-BGTVT ngày 19/4/2019 của Bộ Giao thông Vận tải)</t>
  </si>
  <si>
    <t>QUY HOẠCH LƯU LƯỢNG CÁC TUYẾN TẠI HUYỆN VỤ BẢN
(Trích lục Quyết định số 2288/QĐ-BGTVT ngày 26/6/2015, Quyết định số 135/QĐ-BGTVT ngày 15/01/2016, Quyết định số 2548/QĐ-BGTVT ngày 16/8/2016, Quyết định số 189/QĐ-BGTVT ngày 19/01/2017, Quyết định số 2318/QĐ-BGTVT ngày 04/8/2017 và Quyết định số 317/QĐ-BGTVT ngày 08/02/2018, Quyết định số 1888/QĐ-BGTVT ngày 24/8/2018, Quyết định số 667/QĐ-BGTVT ngày 19/4/2019 của Bộ Giao thông Vận tải)</t>
  </si>
  <si>
    <t xml:space="preserve">Bến xe Giao Thủy - TL489 - QL21 - Đ. Lê Đức Thọ - QL10 - ĐL Thiên Trường - Cao tốc Pháp Vân Cầu Giẽ -TL427 - QL1A cũ - Đường Ngọc Hồi - Đường 70 - (Đường Phan Trọng Tuệ - Đường Cầu Bươu) - Đường Phúc La, Văn Phú - Đường Quang Trung - QL6 - Bến xe Yên Nghĩa (thực hiện đến khi đường trục phía Nam tỉnh Hà Tây cũ đi vào khai thác)
 Bến xe Giao Thủy - TL489 - QL21 - Đ. Lê Đức Thọ - QL10 - ĐL Thiên Trường - Cao tốc Pháp Vân Cầu Giẽ -TL427 - QL1A cũ - TL427 (qua Cầu Chiếc) - Đường trục phía Nam tỉnh Hà Tây cũ - Đường Phúc La, Văn Phú - Đường Quang Trung - QL6 - Bến xe Yên Nghĩa (thực hiện sau khi đường trục phía Nam tỉnh Hà Tây cũ đi vào khai thác)
</t>
  </si>
  <si>
    <t>1861.1319.A</t>
  </si>
  <si>
    <t>BX Hải Hậu - QL21 - Đường Lê Đức Thọ - QL10 - QL1A - TL763 - QL20 - QL13 - BX Bến Cát</t>
  </si>
  <si>
    <t>1118.1817.A</t>
  </si>
  <si>
    <t xml:space="preserve">BX Cao Bằng  - QL3 - Bắc Thăng Long - Đường 5 kéo dài - Cầu Đông Trù - Đường 5 kéo dài - Đường Nguyễn Văn Linh - Đường dẫn cầu Thanh Trì - Cầu Thanh Trì - Đường Vành đai 3 - Cao tốc Pháp Vân Cầu Giẽ - QL1A - Đường Lê Đức Thọ - TL490C - QL21B - BX Quỹ Nhất </t>
  </si>
  <si>
    <t>1888.1711.A</t>
  </si>
  <si>
    <t>BX Quỹ Nhất - QL21 - Đường Lê Đức Thọ - QL10 - Đại lộ Thiên Trường - Cao tốc Ninh Bình, Cầu Giẽ - Pháp Vân - Đường Vành đai 3 trên cao (Đoạn Pháp Vân - Cầu Thanh Trì) - Cầu Thanh Trì - Đường dẫn cầu Thanh Trì - Đường Nguyễn Văn Linh - Cầu vượt đường 5 - QL5 - Cầu Đông Trù - Đường Trường Sa - Đường Hoàng Sa - Đường Võ Văn Kiệt - QL2 - BX Vĩnh Yên</t>
  </si>
  <si>
    <t>1888.1412.A</t>
  </si>
  <si>
    <t>BX Giao Thủy - TL489 - QL21 - Đường Lê Đức Thọ - QL10 - Đại lộ Thiên Trường - Cao tốc Ninh Bình, Cầu Giẽ - Pháp Vân - Đường Vành đai 3 trên cao (Đoạn Pháp Vân - Cầu Thanh Trì) - Cầu Thanh Trì - Đường dẫn cầu Thanh Trì - Đường Nguyễn Văn Linh - Cầu vượt đường 5 - QL5 - Cầu Đông Trù - Đường Trường Sa - Đường Hoàng Sa - Đường Võ Văn Kiệt - QL2 - BX Vĩnh Tường</t>
  </si>
  <si>
    <t>STT QĐ1725</t>
  </si>
  <si>
    <t>Điều chỉnh tăng lưu lượng từ 1050 lên 1080</t>
  </si>
  <si>
    <t>Điều chỉnh tăng lưu lượng từ 30 lên 150</t>
  </si>
  <si>
    <t>Điều chỉnh tăng lưu lượng từ 450 lên 510 (chuyển Nam Trực, Ý Yên)</t>
  </si>
  <si>
    <t>BX Giao Thủy - TL489 - QL21 - Đ. Lê Đức Thọ - QL10 - Đại lộ Thiên Trường - Cao tốc Ninh Bình  - Cầu Giẽ - Pháp Vân - Đ. Giải Phóng - BX Giáp Bát</t>
  </si>
  <si>
    <t>Điều chỉnh giảm lưu lượng từ 930 xuống 540</t>
  </si>
  <si>
    <t>Tăng lưu lượng từ 360 lên 600 vòng/tháng</t>
  </si>
  <si>
    <t>Giảm lưu lượng từ 120 xuống 90 vòng</t>
  </si>
  <si>
    <t>Điều chỉnh giảm lưu lượng từ 330 xuống 300 vòng/tháng</t>
  </si>
  <si>
    <t>BX Phía Bắc Lạng Sơn - QL1 - Cầu Thanh Trì - Pháp Vân - Cao tốc Pháp Vân Cầu Giẽ - QL1 - QL21 - BX Nam Trực &lt;A&gt;</t>
  </si>
  <si>
    <t>Điều chỉnh hành trình, Giảm lưu lượng quy hoạch từ 90 xuống 60 vòng/tháng</t>
  </si>
  <si>
    <t>Điều chỉnh giảm lưu lượng từ 60 xuống 30 vòng/ tháng</t>
  </si>
  <si>
    <t>BX Phía Bắc Lạng Sơn - QL1 - Cầu Thanh Trì - Pháp Vân - Cao tốc Pháp Vân Cầu Giẽ -QL1 - QL21 - BX Hải Hậu &lt;A&gt;</t>
  </si>
  <si>
    <t>Điều chỉnh hành trình chạy xe, giảm lưu lượng từ 120 xuống 30 vòng/tháng</t>
  </si>
  <si>
    <t>BX Phía Bắc Lạng Sơn - QL1 - Cầu Thanh Trì - Pháp Vân - Cao tốc Pháp Vân Cầu Giẽ - QL1 - QL21 - BX Nam Định &lt;A&gt;</t>
  </si>
  <si>
    <t>BX Phía Bắc Lạng Sơn - QL1 - Cầu Thanh Trì - Pháp Vân - Cao tốc Pháp Vân Cầu Giẽ - QL1 - QL21 - BX Nghĩa Hưng &lt;A&gt;</t>
  </si>
  <si>
    <t>Điều chỉnh hành trình, giảm lưu lượng từ 120 xuống 60 vòng</t>
  </si>
  <si>
    <t>BX Phía Bắc Lạng Sơn - QL1A  -Cầu Thanh Trì - Pháp Vân - Cao tốc Pháp Vân Cầu Giẽ - QL1 - QL21 - QL21B - QL10 - Đ. Lê Đức Thọ - TL490C - Đ. Chợ Gạo -  BX Quỹ Nhất &lt;A&gt;</t>
  </si>
  <si>
    <t>Điều chỉnh hành trình, giảm lưu lượng từ 120 xuống 60</t>
  </si>
  <si>
    <t>BX Phía Bắc Lạng Sơn - QL1 - Cầu Thanh Trì - Pháp Vân - Cao tốc Pháp Vân Cầu Giẽ - QL1 - QL21 - BX Trực Ninh &lt;A&gt;</t>
  </si>
  <si>
    <t>Điều chỉnh hành trình, giảm lưu lượng từ 120 xuống 90 vòng</t>
  </si>
  <si>
    <t>BX Phía Bắc Lạng Sơn - QL1 - Cầu Thanh Trì - Pháp Vân - Cao tốc Pháp Vân Cầu Giẽ - QL1 - QL21 - BX Xuân Trường &lt;A&gt;</t>
  </si>
  <si>
    <t>Điều chỉnh hành trình, giảm lưu lượng 90 xuống 60 vòng</t>
  </si>
  <si>
    <t>Điều chỉnh hành trình chạy xe, giảm lưu lượng từ 60 xuống 30 vòng</t>
  </si>
  <si>
    <t>Điều chỉnh hành trình chạy xe, giảm lưu lượng từ 180 xuống 30 vòng</t>
  </si>
  <si>
    <t>Điều chỉnh hành trình, giảm lưu lượng từ 150 xuông 30 vòng/tháng</t>
  </si>
  <si>
    <t>BX Thịnh Long - QL21 - Đ. Lê Đức Thọ - QL10 - Đại lộ Thiên Trường - Cao tốc Ninh Bình Cầu Giẽ - Pháp Vân - Đ. Giải Phóng - BX Giáp Bát</t>
  </si>
  <si>
    <t>Điều chỉnh giảm lưu lượng từ 750 xuống 720 vòng/tháng</t>
  </si>
  <si>
    <t>1899.2411.A</t>
  </si>
  <si>
    <t>VB 10176; ngày 28/10/2019</t>
  </si>
  <si>
    <t>BX. Ý Yên-QL38B (TL485 cũ)-Ngã ba Cát Đằng-QL10-Nút giao Cao Bồ-Đ. cao tốc Ninh Bình Cầu Giẽ-Nút giao vực vòng - QL5 - QL39A -QL38- Cầu Hồ - Bồ Sơn-BX Bắc Ninh</t>
  </si>
  <si>
    <t>1821.1412.A</t>
  </si>
  <si>
    <r>
      <t xml:space="preserve">BX Giao Thủy - Đường Lê Đức Thọ - QL10 - Cao tốc Pháp Vân Cầu Giẽ -  </t>
    </r>
    <r>
      <rPr>
        <sz val="9"/>
        <color indexed="10"/>
        <rFont val="Times New Roman"/>
        <family val="1"/>
      </rPr>
      <t>Đường Vành đai 3 trên cao (Đoạn Pháp Vân - Cầu Thanh Trì)</t>
    </r>
    <r>
      <rPr>
        <sz val="9"/>
        <color indexed="8"/>
        <rFont val="Times New Roman"/>
        <family val="1"/>
      </rPr>
      <t xml:space="preserve"> - Cầu Thanh Trì - QL 5 - Cầu Đông Trù - Đường Trường Sa - Đường Hoàng Sa - Đường Võ Văn Kiệt - Cao tốc Nội Bài Lào Cai - QL70 - TL152 - BX Lục Yên</t>
    </r>
  </si>
  <si>
    <t>PĐ Tp Chí Linh</t>
  </si>
  <si>
    <t>PĐ Tp Chí Linh - QL37 - QL5 - ĐT 391 - QL10 - Trực Ninh và ngược lại &lt;A&gt;</t>
  </si>
  <si>
    <t>BX Phía Nam - Đường Lê Đức Thọ - QL10 - Quý Cao - TL391 - QL5 - QL 37 - BX PĐ Tp Chí Linh.</t>
  </si>
  <si>
    <t>(A): BX. Nam Định - QL10 - QL18 - BX PĐ Tp Chí Linh</t>
  </si>
  <si>
    <t>BX Quất Lâm - QL37B - TL489 (TL51B cũ) - Cầu Thức Hóa - Ngã tư Hải Hậu - QL21 - Ngã ba cầu Lạc Quần - Cầu Lạc Quần - QL21 - Đường Lê Đức Thọ - QL10 - QL18 - BX PĐ Tp Chí Linh</t>
  </si>
  <si>
    <t>BX Quỹ Nhất - Đường Chợ Gạo - TL490C - Đường Lê Đức Thọ - QL10 - Quý Cao - ĐT391 - QL15B - QL37 - BX Phía Đông Tp Chí Linh</t>
  </si>
  <si>
    <t>Nam Định-Quảng Ngãi</t>
  </si>
  <si>
    <t>1876.1411.A</t>
  </si>
  <si>
    <t>Quảng Ngãi</t>
  </si>
  <si>
    <t>BX khách huyện Giao Thủy-TL489-QL21-Đ. Lê Đức Thọ-QL10- QL1A-Cao tốc Đà Nẵng Quảng Ngãi -QL1A- BX khách Quảng Ngãi và ngược lại (A).</t>
  </si>
  <si>
    <t>VB 12450; ngày 27/12/2019</t>
  </si>
  <si>
    <t>STT
QĐ542</t>
  </si>
  <si>
    <t>STT QĐ542</t>
  </si>
  <si>
    <t>Tăng lưu lượng thêm 60 vòng/tháng thành 120v/tháng</t>
  </si>
  <si>
    <t>Tăng lưu lượng thêm 60 v/tháng thành 150v/tháng</t>
  </si>
  <si>
    <t>Tăng lưu lượng thêm 90 v/tháng thành 120v/tháng</t>
  </si>
  <si>
    <t>Tăng lưu lượng thêm 60 v/tháng thành 120v/tháng</t>
  </si>
  <si>
    <t>Tăng lưu lượng thêm 90 v/tháng thành 150v/tháng</t>
  </si>
  <si>
    <t>QUY HOẠCH LƯU LƯỢNG CÁC TUYẾN TẠI BẾN XE KHÁCH XUÂN TRƯỜNG
(Trích lục Quyết định số 2288/QĐ-BGTVT ngày 26/6/2015, Quyết định số 135/QĐ-BGTVT ngày 15/01/2016, Quyết định số 2548/QĐ-BGTVT ngày 16/8/2016, Quyết định số 189/QĐ-BGTVT ngày 19/01/2017, Quyết định số 2318/QĐ-BGTVT ngày 04/8/2017 và Quyết định số 317/QĐ-BGTVT ngày 08/02/2018, Quyết định số 1888/QĐ-BGTVT ngày 24/8/2018, Quyết định số 667/QĐ-BGTVT ngày 19/4/2019 của Bộ Giao thông Vận tải, Quyết định số 542/QĐ-BGTVT ngày 03/4/2020 của Bộ Giao thông Vận tải)</t>
  </si>
  <si>
    <t>QUY HOẠCH LƯU LƯỢNG CÁC TUYẾN TẠI BẾN XE KHÁCH TT HUYỆN Ý YÊN
(Trích lục Quyết định số 2288/QĐ-BGTVT ngày 26/6/2015, Quyết định số 135/QĐ-BGTVT ngày 15/01/2016, Quyết định số 2548/QĐ-BGTVT ngày 16/8/2016, Quyết định số 189/QĐ-BGTVT ngày 19/01/2017, Quyết định số 2318/QĐ-BGTVT ngày 04/8/2017 và Quyết định số 317/QĐ-BGTVT ngày 08/02/2018, Quyết định số 1888/QĐ-BGTVT ngày 24/8/2018, Quyết định số 667/QĐ-BGTVT ngày 19/4/2019 của Bộ Giao thông Vận tải, Quyết định số 542/QĐ-BGTVT ngày 03/4/2020 của Bộ Giao thông Vận tải))</t>
  </si>
  <si>
    <t>Điều chỉnh giảm lưu lượng từ 150v/tháng xuống 120v/tháng</t>
  </si>
  <si>
    <t>Tăng lưu lượng thêm 30 v/tháng thành 240 v/tháng</t>
  </si>
  <si>
    <t>1821.1312.A</t>
  </si>
  <si>
    <t>BX Hải Hậu - QL21A - Đường Lê Đức Thọ - QL21B - Cao tốc Cầu Giẽ Ninh Bình - QL38 - QL39 - Phố Nối - QL5 - Đường 5 kéo dài - Cầu Đông Trù - Đường Trường Sa - Đường Hoàng Sa - Đường Võ Văn Kiệt - Cao tốc Nội Bài Lào Cai - Nút giao IC 9 - QL2 - Ngã ba Vĩnh Tuy - ĐT171 - BX Lục Yên</t>
  </si>
  <si>
    <t>1828.1505.A</t>
  </si>
  <si>
    <t xml:space="preserve"> 
BX Tân Lạc - QL6 - QL70 - QL1 - BX Thịnh Long &lt;A&gt;</t>
  </si>
  <si>
    <t>Thị trấn Yên Ninh</t>
  </si>
  <si>
    <t>Tuyến mới
STT:6281</t>
  </si>
  <si>
    <t>BX Thị trấn Yên Ninh - QL10 - QL1 - QL10 - BX Nam Định &lt;A&gt;</t>
  </si>
  <si>
    <t>1835.1121.A</t>
  </si>
  <si>
    <t>Tuyến mới
STT: 6278</t>
  </si>
  <si>
    <t>Tuyến mới
STT: 6280</t>
  </si>
  <si>
    <t>Tuyến mới
STT: 6279</t>
  </si>
  <si>
    <t>1834.1512.A</t>
  </si>
  <si>
    <t>BX Hải Tân - QL5 - Quán Gỏi - Kẻ Sặt - ĐT392 - Thanh Miện - QL38B - QL10 - Đường Lê Đức Thọ - QL21 - BX Thịnh Long</t>
  </si>
  <si>
    <t>1837.1128.A</t>
  </si>
  <si>
    <t>Đông TP Vinh</t>
  </si>
  <si>
    <t>Tuyến mới: STT: 6282</t>
  </si>
  <si>
    <t>BX Nam Định - QL10 - QL1A - BX Phía Đông TP Vinh</t>
  </si>
  <si>
    <t>1837.1428.A</t>
  </si>
  <si>
    <t>Tuyến mới:
STT: 6283</t>
  </si>
  <si>
    <t>BX Giao Thủy - TL489 - QL21 - Đ Lê Đức Thọ - QL10 - QL1A - QL46 - BX Phía Đông TP Vinh &lt;A&gt;</t>
  </si>
  <si>
    <t>1837.1828.A</t>
  </si>
  <si>
    <t>Tuyến mới.
STT: 6284</t>
  </si>
  <si>
    <t>BX Nghĩa Hưng - TL490C - Đ Lê Đức Thọ - QL10 - QL1A - BX Phía Đông TP Vinh &lt;A&gt;</t>
  </si>
  <si>
    <t>1848.1312.A</t>
  </si>
  <si>
    <t>Tuyến mới.
STT: 6285</t>
  </si>
  <si>
    <t>BX Đắk R'Lấp - Đường HCM - QL26 - QL29 - QL1 - QL10 - Đường Lê Đức Thọ - QL21 - BX Hải Hậu</t>
  </si>
  <si>
    <t>1821.1412.B</t>
  </si>
  <si>
    <t>VB
6922/BGTVT-VT ngày 16/7/2020</t>
  </si>
  <si>
    <t>BX Giao Thủy - TL489 - QL21 - Đường Lê Đức Thọ - QL10 - Đại lộ Thiên Trường - Cao tốc (Pháp Vân - Cầu Giẽ - Ninh Bình) - Đường Vành đai 3 trên cao (Đoạn Pháp Vân - Cầu Thanh Trì) - Cầu Thanh Trì - QL1 - QL18 - Cao tốc (Nội Bài - Lào Cai) - QL70 - TL171 - Bến xe Lục Yên</t>
  </si>
  <si>
    <t>Miền Đông Mới</t>
  </si>
  <si>
    <t>BX. Nam Định-QL10-QL1A-QL13-BX. Miền Đông Mới</t>
  </si>
  <si>
    <t>BX Hải Hậu - QL21 - QL1 - QL13 - Bến xe Miền Đông Mới</t>
  </si>
  <si>
    <t>(A): BX. Miền Đông Mới - QL 13 - QL 1 - BX. Giao Thủy</t>
  </si>
  <si>
    <t>BX Miền Đông Mới - QL13 - QL1 - QL10 - QL21 - Đường Lê Đức Thọ - QL21 - TL489 - QL37B - TL489B - BX Quất Lâm &lt;A&gt;</t>
  </si>
  <si>
    <t>Bến xe Thịnh Long - QL21 - QL10 -QL1 - QL13 - Bến xe Miền Đông Mới</t>
  </si>
  <si>
    <t>BX Trực Ninh - QL21 - QL10 - QL1 - QL13 - BX Miền Đông Mới</t>
  </si>
  <si>
    <t>BX Xuân Trường - ĐT489 - QL21 - Đường Lê Đức Thọ - QL10 - QL1 - QL13 - BX Miền Đông Mới</t>
  </si>
  <si>
    <t>BX. Phía Nam Nam Định-Đ. Lê Đức Thọ-QL10-QL1A-QL13-BX. Miền Đông Mới</t>
  </si>
  <si>
    <t>VB 7865/BGTVT-VT</t>
  </si>
  <si>
    <t>(A): BX. Thịnh Long-QL21-QL10-Đại lộ Thiên Trường-QL21-BX. Yên Nghĩa</t>
  </si>
  <si>
    <t>Giảm 30 vòng/tháng từ 1860 xuống 1830</t>
  </si>
  <si>
    <t>Tăng 30 vòng/tháng từ 810 lên 840</t>
  </si>
  <si>
    <t>Tăng 30 vòng/tháng từ 420 lên 450</t>
  </si>
  <si>
    <t>1824.1314.A</t>
  </si>
  <si>
    <t>1824.1313.A</t>
  </si>
  <si>
    <t>1860.1820.A</t>
  </si>
  <si>
    <t>Bến xe khách trung tâm huyện Nghĩa Hưng - TL490C - Đường Lê Đức Thọ - QL10 - QL1 - QL27 - QL20 - Đường Tà Lài, Núi Tượng - Bến xe Nam Cát Tiên</t>
  </si>
  <si>
    <t>Trung tâm huyện Cát Tiên</t>
  </si>
  <si>
    <t>1849.2615.A</t>
  </si>
  <si>
    <t>Bến xe khách phía Nam - Đường Lê Đức Thọ - QL10 - QL1 - QL27C - QL20 - Bến xe trung tâm huyện Cát Tiên và ngược lại</t>
  </si>
  <si>
    <t>Trùng Khánh</t>
  </si>
  <si>
    <t>1118.1618.A</t>
  </si>
  <si>
    <t>Bến xe khách trung tâm huyện Nghĩa Hưng - TL490C - Ngã ba Tam Thôn -TL488B - QL21 - Đường Lê Đức Thọ - QL10 - Đại lộ Thiên Trường - QL21 - QL1A - Cao tốc Pháp Vân Cầu Giẽ - Đường vành đai 3 trên cao - Cầu Thanh Trì - QL3 - TL206 - Bến xe khách huyệnTrùng Khánh và ngược lại</t>
  </si>
  <si>
    <t>VB
8428/BGTVT-VT ngày 26/8/2020</t>
  </si>
  <si>
    <t>Tăng lưu lượng từ 600 lên 720 vòng/tháng</t>
  </si>
  <si>
    <t>QUY HOẠCH LƯU LƯỢNG CÁC TUYẾN TẠI BẾN XE KHÁCH HUYỆN GIAO THỦY
(Trích lục Quyết định số 2288/QĐ-BGTVT ngày 26/6/2015, Quyết định số 135/QĐ-BGTVT ngày 15/01/2016, Quyết định số 2548/QĐ-BGTVT ngày 16/8/2016, Quyết định số 189/QĐ-BGTVT ngày 19/01/2017, Quyết định số 2318/QĐ-BGTVT ngày 04/8/2017 và Quyết định số 317/QĐ-BGTVT ngày 08/02/2018, Quyết định số 1888/QĐ-BGTVT ngày 24/8/2018, Quyết định số 667/QĐ-BGTVT ngày 19/4/2019 của Bộ Giao thông Vận tải, Quyết định số 542/QĐ-BGTVT ngày 03/4/2020 của Bộ Giao thông Vận tải; VB số 6922/BGTVT-VT ngày 16/7/2020 của Bộ GTVT; VB số 8428/BGTVT-VT ngày 26/8/2020 của Bộ Giao thông Vận tải)</t>
  </si>
  <si>
    <t>1868.1513.A</t>
  </si>
  <si>
    <t>Bến xe khách Thịnh Long - QL21 - Cầu Thịnh Long  - TL490C - Đường Lê Đức Thọ - QL10 - QL1 - QL80 - Bến xe Hà Tiên và ngược lại</t>
  </si>
  <si>
    <t>Giảm 30v/tháng từ 450v/tháng xuống 420 vòng/tháng</t>
  </si>
  <si>
    <t>VB 10268/BGTVT-VT (13/10/2020)</t>
  </si>
  <si>
    <t>Giảm 30 vòng/tháng từ 1830 xuống 1800</t>
  </si>
  <si>
    <t>QUY HOẠCH LƯU LƯỢNG CÁC TUYẾN TẠI BẾN XE KHÁCH NAM ĐỊNH
(Trích lục Quyết định số 2288/QĐ-BGTVT ngày 26/6/2015, Quyết định số 135/QĐ-BGTVT ngày 15/01/2016, Quyết định số 2548/QĐ-BGTVT ngày 16/8/2016, Quyết định số 189/QĐ-BGTVT ngày 19/01/2017, Quyết định số 2318/QĐ-BGTVT ngày 04/8/2017 và Quyết định số 317/QĐ-BGTVT ngày 08/02/2018, Quyết định số 1888/QĐ-BGTVT ngày 24/8/2018, Quyết định số 667/QĐ-BGTVT ngày 19/4/2019 của Bộ Giao thông Vận tải, Quyết định số 542/QĐ-BGTVT ngày 03/4/2020 của Bộ Giao thông Vận tải); VB 7865/BGTVT-VT 12/8/2020; VB 10268/BGTVT-VT (13/10/2020) thống nhất cập nhật, bổ sung vào danh mục mạng lưới tuyến VTHK cố định liên tỉnh đường bộ toàn quốc</t>
  </si>
  <si>
    <t>Điều chỉnh tăng lưu lượng từ 360 lên 420 vòng/tháng</t>
  </si>
  <si>
    <t>Điều chỉnh tăng lưu lượng từ 840 lên 870 vòng/tháng</t>
  </si>
  <si>
    <t>QUY HOẠCH LƯU LƯỢNG CÁC TUYẾN TẠI BẾN XE KHÁCH HUYỆN HẢI HẬU
(Trích lục Quyết định số 2288/QĐ-BGTVT ngày 26/6/2015, Quyết định số 135/QĐ-BGTVT ngày 15/01/2016, Quyết định số 2548/QĐ-BGTVT ngày 16/8/2016, Quyết định số 189/QĐ-BGTVT ngày 19/01/2017, Quyết định số 2318/QĐ-BGTVT ngày 04/8/2017 và Quyết định số 317/QĐ-BGTVT ngày 08/02/2018, Quyết định số 1888/QĐ-BGTVT ngày 24/8/2018, Quyết định số 667/QĐ-BGTVT ngày 19/4/2019 của Bộ Giao thông Vận tải, Quyết định số 542/QĐ-BGTVT ngày 03/4/2020 của Bộ Giao thông Vận tải); VB 7865/BGTVT-VT 12/8/2020; VB 10268/BGTVT-VT (13/10/2020) thống nhất cập nhật, bổ sung vào danh mục mạng lưới tuyến VTHK cố định liên tỉnh đường bộ toàn quốc</t>
  </si>
  <si>
    <t>Điều chỉnh tăng lưu lượng từ 90 lên 120 vòng/tháng</t>
  </si>
  <si>
    <t>Điều chỉnh giảm lưu lượng từ 390 xuống 360 vòng/tháng</t>
  </si>
  <si>
    <t>Bến xe khách trung tâm huyện Nghĩa Hưng - TL490C -  Đường Lê Đức Thọ - QL10 - Đại lộ Thiên Trường -QL21 - Phủ Lý - QL21 - Đường Hồ Chí Minh - Ngã ba Xuân Mai - QL21 - BX. Sơn Tây và ngược lại</t>
  </si>
  <si>
    <t>1834.2212.B</t>
  </si>
  <si>
    <t>VB 11076/BGTVT-VT (03/11/2020)</t>
  </si>
  <si>
    <t>BXK trung tâm huyện Trực Ninh - QL21 - Đường Lê Đức Thọ - QL10 - Đại lộ Thiên Trường - Liêm Tuyền, Vực Vòng - QL38 - Cầu Yên Lệnh - QL39 - QL5 - Cầu vượt Tây Phú Lương - Đường Trần Hưng Đạo - Đường Thanh Niên - BX Hải Tân và ngược lại</t>
  </si>
  <si>
    <t>Thống nhất bổ sung 60 vòng/tháng (Cty Đại Duy đề nghị bổ sung)</t>
  </si>
  <si>
    <t>QUY HOẠCH LƯU LƯỢNG CÁC TUYẾN TẠI BẾN XE KHÁCH TRUNG TÂM HUYỆN TRỰC NINH
(Trích lục Quyết định số 2288/QĐ-BGTVT ngày 26/6/2015, Quyết định số 135/QĐ-BGTVT ngày 15/01/2016, Quyết định số 2548/QĐ-BGTVT ngày 16/8/2016, Quyết định số 189/QĐ-BGTVT ngày 19/01/2017, Quyết định số 2318/QĐ-BGTVT ngày 04/8/2017 và Quyết định số 317/QĐ-BGTVT ngày 08/02/2018, Quyết định số 1888/QĐ-BGTVT ngày 24/8/2018, Quyết định số 667/QĐ-BGTVT ngày 19/4/2019 của Bộ Giao thông Vận tải, Quyết định số 542/QĐ-BGTVT ngày 03/4/2020; VB 11076/BGTVT-VT  ngày 03/11/2020 của Bộ Giao thông Vận tải)</t>
  </si>
  <si>
    <t>QUY HOẠCH LƯU LƯỢNG CÁC TUYẾN TẠI BẾN XE KHÁCH TRUNG TÂM HUYỆN NGHĨA HƯNG
(Trích lục Quyết định số 2288/QĐ-BGTVT ngày 26/6/2015, Quyết định số 135/QĐ-BGTVT ngày 15/01/2016, Quyết định số 2548/QĐ-BGTVT ngày 16/8/2016, Quyết định số 189/QĐ-BGTVT ngày 19/01/2017, Quyết định số 2318/QĐ-BGTVT ngày 04/8/2017 và Quyết định số 317/QĐ-BGTVT ngày 08/02/2018, Quyết định số 1888/QĐ-BGTVT ngày 24/8/2018, Quyết định số 667/QĐ-BGTVT ngày 19/4/2019 của Bộ Giao thông Vận tải, Quyết định số 542/QĐ-BGTVT ngày 03/4/2020 của Bộ Giao thông Vận tải; VB 10268/BGTVT-VT (13/10/2020); VB 11076/BGTVT-VT (03/11/2020) thống nhất cập nhật, bổ sung vào danh mục mạng lưới tuyến VTHK cố định liên tỉnh đường bộ toàn quốc</t>
  </si>
  <si>
    <t>Thống nhất bổ sung 30 vòng/tháng (Cty Trường Duy đề nghị bổ sung)</t>
  </si>
  <si>
    <t>VB11475/BGTVT-VT (13/11/2020)</t>
  </si>
  <si>
    <t>Thống nhất bổ sung 15 vòng/tháng</t>
  </si>
  <si>
    <t>VB 11475/BGTVT-VT (13/11/2020)</t>
  </si>
  <si>
    <t>QUY HOẠCH LƯU LƯỢNG CÁC TUYẾN TẠI BẾN XE KHÁCH THỊNH LONG, HUYỆN HẢI HẬU
(Trích lục Quyết định số 2288/QĐ-BGTVT ngày 26/6/2015, Quyết định số 135/QĐ-BGTVT ngày 15/01/2016, Quyết định số 2548/QĐ-BGTVT ngày 16/8/2016, Quyết định số 189/QĐ-BGTVT ngày 19/01/2017, Quyết định số 2318/QĐ-BGTVT ngày 04/8/2017 và Quyết định số 317/QĐ-BGTVT ngày 08/02/2018, Quyết định số 1888/QĐ-BGTVT ngày 24/8/2018, Quyết định số 667/QĐ-BGTVT ngày 19/4/2019 của Bộ Giao thông Vận tải, Quyết định số 542/QĐ-BGTVT ngày 03/4/2020 của Bộ Giao thông Vận tải); VB 7865/BGTVT-VT 12/8/2020; VB 11475/BGTVT-VT (13/11/2020) thống nhất cập nhật, bổ sung vào danh mục mạng lưới tuyến VTHK cố định liên tỉnh đường bộ toàn quốc</t>
  </si>
  <si>
    <t>QUY HOẠCH LƯU LƯỢNG CÁC TUYẾN TẠI BẾN XE KHÁCH PHÍA NAM
(Trích lục Quyết định số 2288/QĐ-BGTVT ngày 26/6/2015, Quyết định số 135/QĐ-BGTVT ngày 15/01/2016, Quyết định số 2548/QĐ-BGTVT ngày 16/8/2016, Quyết định số 189/QĐ-BGTVT ngày 19/01/2017, Quyết định số 2318/QĐ-BGTVT ngày 04/8/2017 và Quyết định số 317/QĐ-BGTVT ngày 08/02/2018, Quyết định số 1888/QĐ-BGTVT ngày 24/8/2018, Quyết định số 667/QĐ-BGTVT ngày 19/4/2019 của Bộ Giao thông Vận tải, Quyết định số 542/QĐ-BGTVT ngày 03/4/2020; VB11475/BGTVT-VT (13/11/2020) của Bộ Giao thông Vận tải)</t>
  </si>
  <si>
    <t>1822.1713.A</t>
  </si>
  <si>
    <t>Huyện Na Hang</t>
  </si>
  <si>
    <t>BX huyện Na Hang - TT.
Vĩnh Lộc - QL3B - QL2 - TP.
Tuyên Quang - Cầu Nông
Tiến - QL37 - QL2C - Cao tốc
(Nội Bài - Lào Cai) - Đường
Võ Văn Kiệt - QL5 kéo dài
(đoạn Đường Hoàng Sa -
Đường Trường Sa - Cầu Đông
Trù - Đường Trường Sa -
Đường Lý Sơn) - QL5 (đoạn
Đường Nguyễn Văn Linh) -
Đường dẫn Cầu Thanh Trì -
Cầu Thanh Trì - QL1A - Phủ
Lý - QL21A, đường tránh
thành phố - Đường Dây Nhất -
QL21B - BX Qũy Nhất</t>
  </si>
  <si>
    <t>Thống nhất bổ sung 30 vòng</t>
  </si>
  <si>
    <t>QUY HOẠCH LƯU LƯỢNG CÁC TUYẾN TẠI BẾN XE KHÁCH QUỸ NHẤT
(Trích lục Quyết định số 2288/QĐ-BGTVT ngày 26/6/2015, Quyết định số 135/QĐ-BGTVT ngày 15/01/2016, Quyết định số 2548/QĐ-BGTVT ngày 16/8/2016, Quyết định số 189/QĐ-BGTVT ngày 19/01/2017, Quyết định số 2318/QĐ-BGTVT ngày 04/8/2017 và Quyết định số 317/QĐ-BGTVT ngày 08/02/2018, Quyết định số 1888/QĐ-BGTVT ngày 24/8/2018, Quyết định số 667/QĐ-BGTVT ngày 19/4/2019 của Bộ Giao thông Vận tải, Quyết định số 542/QĐ-BGTVT ngày 03/4/2020; VB11475/BGTVT-VT (13/11/2020) của Bộ Giao thông Vận tải))</t>
  </si>
  <si>
    <t>1821.1517.A</t>
  </si>
  <si>
    <t>Bến xe khách Thịnh Long - Đường Lê Đức Thọ - QL10 - Đại lộ Thiên Trường - Liêm Tuyền - Cao tốc Pháp Vân, Cầu Giẽ, Ninh Bình - Đường vành đai 3 trên cao (Đoạn Pháp Vân - Cầu Thanh Trì) - Cầu Thanh Trì - QL5 - Cầu Đông Trù - Đường Trường Sa - Đường Hoàng Sa - Đường Võ Văn Kiệt - Cao tốc Nội Bài Lào Cai - Nút giao IC9 - QL2 - Bến xe Thác Bà và ngược lại</t>
  </si>
  <si>
    <t>1118.1616.A</t>
  </si>
  <si>
    <t>Bến xe khách Quất Lâm - QL37B - TL488 (đoạn Chợ Bể) - dốc Hoành Nha -TL489 - QL21 - Đường Lê Đức Thọ - QL10 - Đại lộ Thiên Trường - QL21 - QL1 - Cao tốc Pháp Vân, Cầu Giẽ, Ninh Bình - QL38 - Chợ Gạo - QL39A - QL5 - Cầu vượt đường 5 - QL1A - Lạng Sơn - QL4A - QL34B - Đường 3.10 (QL34B) - Ngã tư Sông Bằng - Đường Pắc Pó - Ngã tư Ngọc Xuân - QL3 (hướng đi huyện Quảng Hòa) - thị trấn Than Uyên - TL206 - Bến xe khách huyện Trùng Khánh và ngược lại</t>
  </si>
  <si>
    <t>1826.2214.A</t>
  </si>
  <si>
    <t>Bến xe khách trung tâm huyện Trực Ninh - QL21 - Đường Lê Đức Thọ - QL10 - Đại lộ Thiên Trường - QL21- QL1A - QL38 - QL21B - QL6 - QL279D - Bến xe Hồng Tiên và ngược lại</t>
  </si>
  <si>
    <t>1826.2214.B</t>
  </si>
  <si>
    <t>Bến xe khách trung tâm huyện Trực Ninh - QL21 - Đường Lê Đức Thọ - QL10 - Đại lộ Thiên Trường - QL21- QL1A - QL38 - QL21B - Tế Tiêu - Đường Hồ Chí Minh - Xuân Mai - QL6 - QL279D - Bến xe Hồng Tiên và ngược lại</t>
  </si>
  <si>
    <t>1819.2213.A</t>
  </si>
  <si>
    <t>Thanh Sơn</t>
  </si>
  <si>
    <t>Bến xe khách trung tâm huyện Trực Ninh - QL21 - Đường Lê Đức Thọ - QL10 - Đại lộ Thiên Trường - Cao tốc Pháp Vân, Cầu Giẽ, Ninh Bình - Đường vành đai 3 - Đại lộ Thăng Long - QL21 - QL32 - Bến xe Thanh Sơn và ngược lại</t>
  </si>
  <si>
    <t>1819.1413.A</t>
  </si>
  <si>
    <t xml:space="preserve">Bến xe khách huyện Giao Thủy - TL489 - QL21 - Đường Lê Đức Thọ - QL10 - Đại lộ Thiên Trường - Cao tốc Pháp Vân, Cầu Giẽ, Ninh Bình - Đường vành đai 3 - Đại lộ Thăng Long - QL21 - QL32 - Bến xe Thanh Sơn </t>
  </si>
  <si>
    <t>1898.1513.A</t>
  </si>
  <si>
    <t>Sơn Động</t>
  </si>
  <si>
    <t>Bến xe khách Thịnh Long - Thị trấn Cồn - Thị trấn Yên Định - Ngã tư Hải Hậu - QL21 - Ngã 3 Lạc Quần - Cầu Lạc Quần - QL21 - Đường Lê Đức Thọ - QL10 - Đại lộ Thiên Trường - Cao tốc Pháp Vân, Cầu Giẽ, Ninh Bình - Đường vành đai 3 trên cao (đoạn Pháp Vân - Cầu Thanh Trì) - Cầu Thanh Trì - QL1 - ĐT293 - QL37 - Thị trấn Đồi Ngô - QL31 - Bến xe Sơn Động và ngược lại</t>
  </si>
  <si>
    <t>1876.1511.A</t>
  </si>
  <si>
    <t>Bến xe khách Thịnh Long  - QL21 - Đường Lê Đức Thọ - QL10 - QL1A - Cao tốc (Đà Nẵng - Quảng Ngãi) - QL1A - Bến xe khách Quảng Ngãi và ngược lại</t>
  </si>
  <si>
    <t>1824.1814.A</t>
  </si>
  <si>
    <t>Bến xe khách trung tâm huyện Nghĩa Hưng - TL490C - Đường Lê Đức Thọ - QL10 - Đại lộ Thiên Trường - Liêm Tuyền - Cao tốc Pháp Vân Cầu Giẽ Ninh Bình - Đường vành đai 3 (đoạn Pháp Vân - cầu Thanh Trì) - Cầu Thanh Trì - Đường dẫn cầu Thanh Trì - Đường Nguyễn Văn Linh - Cầu vượt Đường 5 - Đường 5 kéo dài - Cầu Đông Trù - Đường Võ Văn Kiệt - Cao tốc Nội Bài Lào Cai - Nút giao IC18 - Đường Trần Hưng Đạo - Cầu Phố Mới - Đường Nguyễn Huệ - QL70 - ĐT153 - Bến xe Bắc Hà và ngược lại</t>
  </si>
  <si>
    <t>1618.2511.A</t>
  </si>
  <si>
    <t>Vĩnh Niệm</t>
  </si>
  <si>
    <t>VB 12558/BGTVT-VT (08/12/2020)</t>
  </si>
  <si>
    <t>BX Vĩnh Niệm - QL10-Nam Định &lt;A&gt;</t>
  </si>
  <si>
    <t>Chỉ quy hoạch 240 vòng/tháng</t>
  </si>
  <si>
    <t>1618.2513.A</t>
  </si>
  <si>
    <t>Vĩnh Niệm-QL10-QL21-Hải Hậu &lt;A&gt;</t>
  </si>
  <si>
    <t>Quy hoạch 120 vòng/tháng</t>
  </si>
  <si>
    <t>Bến xe khách huyện Hải Hậu - QL21 - Đường Lê Đức Thọ - QL10 - Đại lộ Thiên Trường - Cao tốc Pháp Vân Cầu Giẽ Ninh Bình - Đường vành đai 3 (đoạn Pháp Vân - cầu Thanh Trì) - Cầu Thanh Trì - Đường dẫn cầu Thanh Trì - Đường Nguyễn Văn Linh - Cầu vượt Đường 5 - Đường 5 kéo dài - Cầu Đông Trù - Đường 5 kéo dài - Đường Võ Văn Kiệt - Cao tốc Nội Bài Lào Cai - Nút giao IC18 - Đường Trần Hưng Đạo - Cầu Phố Mới - Đường Nguyễn Huệ - QL70 - ĐT153 - Bến xe Bắc Hà và ngược lại</t>
  </si>
  <si>
    <t>Bến xe khách huyện Hải Hậu - QL21 - Đường Lê Đức Thọ - QL10 - Đại lộ Thiên Trường - Cao tốc Pháp Vân Cầu Giẽ Ninh Bình - Đường vành đai 3 (đoạn Pháp Vân - cầu Thanh Trì) - Cầu Thanh Trì - Đường dẫn cầu Thanh Trì - Đường Nguyễn Văn Linh - Cầu vượt Đường 5 - Đường 5 kéo dài - Cầu Đông Trù - Đường 5 kéo dài - Đường Võ Văn Kiệt - Cao tốc Nội Bài Lào Cai - Nút giao IC18 - QL4D - Bến xe Sa Pa và ngược lại</t>
  </si>
  <si>
    <t>1618.2514.A</t>
  </si>
  <si>
    <t>BX Vĩnh Niệm - QL10-Giao Thuỷ &lt;A&gt;</t>
  </si>
  <si>
    <t>1618.2515.A</t>
  </si>
  <si>
    <t>Vĩnh Niệm-QL10-Thịnh Long &lt;A&gt;</t>
  </si>
  <si>
    <t>Quy hoạch 90 vòng/tháng</t>
  </si>
  <si>
    <t>1618.2517.A</t>
  </si>
  <si>
    <t>BX. Vĩnh Niệm -QL10-Quỹ Nhất &lt;A&gt;</t>
  </si>
  <si>
    <t>1618.2518.A</t>
  </si>
  <si>
    <t>1618.2522.A</t>
  </si>
  <si>
    <t>BX. Vĩnh Niệm  - QL10-Trưc Ninh &lt;A&gt;</t>
  </si>
  <si>
    <t>Quy hoạch 210 vòng/tháng</t>
  </si>
  <si>
    <t>1618.2523.A</t>
  </si>
  <si>
    <t>BX Xuân Trường - TL489 - QL21 - Đường Lê Đức Thọ - QL10 - BX Vĩnh Niệm</t>
  </si>
  <si>
    <t>1618.2524.A</t>
  </si>
  <si>
    <t>Quy hoạch 30 vòng/tháng</t>
  </si>
  <si>
    <t>1819.1613.A</t>
  </si>
  <si>
    <t>Bến xe khách Quất Lâm - QL37B - TL489B - Cầu Thức Hóa - Ngã tư Hải Hậu - QL21 - Ngã 3 cầu Lạc Quần - Cầu Lạc Quần - QL21 - Đường Lê Đức Thọ - QL10 - Đại lộ Thiên Trường - Liêm Tuyền - … - Bến xe Thanh Sơn</t>
  </si>
  <si>
    <t>BX Giao Thủy - TL489 - QL21 - Đường Lê Đức Thọ - QL10 - QL21B- Cao tốc Ninh Bình Cầu Giẽ Pháp Vân - Đường vành đai 3 trên cao - QL32 - Cầu Trung Hà - Cầu Phong Châu - Phú Thọ - BX Việt Trì</t>
  </si>
  <si>
    <t>1893.1414.B</t>
  </si>
  <si>
    <t>Bến xe khách huyện Giao Thủy  -TL489 - QL21 - Đường Lê Đức Thọ - QL10 - QL1A - QL13 - Bến xe Bù Đốp và ngược lại</t>
  </si>
  <si>
    <t>1899.2311.A</t>
  </si>
  <si>
    <t>Bến xe khách Xuân Trường - TL489 - QL21 - Đường Lê Đức Thọ - QL10 - Đại lộ Thiên Trường - Cao tốc Pháp Vân, Cầu Giẽ, Ninh Bình - Nút giao Vực Vòng - QL38 - Cầu Yên Lệnh - QL39A - Phố Nối - QL5 - QL1A(Cao tốc Hà Nội, Bắc Giang) - Cầu Bồ Sơn - Bến xe Bắc Ninh và ngược lại</t>
  </si>
  <si>
    <t>1834.2412.A</t>
  </si>
  <si>
    <t>Bến xe khách TT huyện Ý Yên - QL38B - QL37B - QL21  -…- Bến xe Hải Tân và ngược lại</t>
  </si>
  <si>
    <t>1820.2416.A</t>
  </si>
  <si>
    <t>VB 1086/BGTVT-VT (04/02/2021)</t>
  </si>
  <si>
    <t>Thống nhất tăng lưu lượng từ 15v/t lên 30v/t</t>
  </si>
  <si>
    <t>Điều chỉnh tăng lưu lượng từ 420 lên 480 vòng/tháng</t>
  </si>
  <si>
    <t>Điều chỉnh giảm lưu lượng từ 480v/t xuống 420v/t</t>
  </si>
  <si>
    <t>1822.1514.A</t>
  </si>
  <si>
    <t>Bến xe khách Thịnh Long - QL21B - QL37B - QL21 - Đường Lê Đức Thọ - QL10 - Đại lộ Thiên Trường - Cao tốc Pháp Vân, Cầu Giẽ, Ninh Bình - Cầu Thanh Trì - Cầu Đông Trù - Đại lộ Võ Văn Kiệt - QL2 - QL2B - Hợp Châu - Đồng Tĩnh - QL2C - QL37 - Bến xe Sơn Dương và ngược lại</t>
  </si>
  <si>
    <t>Bến xe khách huyện Hải Hậu - QL21 - Đường Lê Đức Thọ - QL10 - QL1A - QL14B - QL14 - Bến xe Cư Jút</t>
  </si>
  <si>
    <t xml:space="preserve">Bến xe khách trung tâm huyện Nghĩa Hưng - TL490C - Đường Lê Đức Thọ - QL10 - Hoàng Quốc Việt - Phan Đăng Lưu - Ngã 5 Kiến An - Trần Nhân Tông - Trường Chinh - Cầu Niệm - Đường Nguyễn Văn Linh - Đường Võ Nguyên Giáp - Đường Bùi Viện - Bến xe Vĩnh Niệm </t>
  </si>
  <si>
    <t>2731/BGTVT-VT (02/4/2021)</t>
  </si>
  <si>
    <t>Bộ thống nhất bổ sung 15 vòng/tháng</t>
  </si>
  <si>
    <t>1829.1717.A</t>
  </si>
  <si>
    <t>Bến xe khách Quỹ Nhất - QL21B - TL490C - Đường Lê Đức Thọ - QL10 - Đại lộ Thiên Trường - QL21 - Đường Hồ Chí Minh - Xuân Mai - QL21 - Bến xe Sơn Tây</t>
  </si>
  <si>
    <t>1827.1611.B</t>
  </si>
  <si>
    <t>Bến xe khách Quất Lâm - QL37B - TL489 (đoạn qua bến xe khách huyện Giao Thủy) - QL21 - Đường Lê Đức Thọ - QL10 - QL1A - Nho Quan - QL21B - Mãn Đức - Sơn La - QL6 - Tuần Giáo - QL279 - Bến xe khách TP Điện Biên Phủ và ngược lại</t>
  </si>
  <si>
    <t>1870.1720.A</t>
  </si>
  <si>
    <t>Bến xe khách Quỹ Nhât - QL21B - TL490C - Đường Lê Đức Thọ - QL10 - QL1A - QL55 - ĐT51 - QL1A - QL22 - ĐT782 - ĐT784 - ĐT781 - ĐT799 - ĐT790 - ĐT785 - Đường Kà Tum Tân Hà - Bến xe Tân Hà và ngược lại</t>
  </si>
  <si>
    <t>Bến xe khách TT huyện Ý Yên - ĐT 57A - ĐT 57B - Đò đồng Cao - QL37B - Thị trấn gôi- ĐT 56 - QL21- Cao tốc mới Cao Bồ Cầu Giẽ - Cao tốc Cầu Giẽ Pháp Vân - Vanh đai 3 - đường Thăng Long Nội Bài - QL 2 - ĐT 315B - ĐT 314 - BX Thanh Ba</t>
  </si>
  <si>
    <t>1861.2620.A</t>
  </si>
  <si>
    <t>1848.2616.B</t>
  </si>
  <si>
    <t>VB 4285/BGTVT-VT (14/5/2021)</t>
  </si>
  <si>
    <t>Thống nhất bổ sung 30 vòng/tháng</t>
  </si>
  <si>
    <t>1418.1523.A</t>
  </si>
  <si>
    <t>Công ty CP đăng ký bổ sung 30 vòng ngày 11/6/2021; đang lấy ý kiến Quảng Ngãi</t>
  </si>
  <si>
    <t>QĐ1215 (05/7/2021)</t>
  </si>
  <si>
    <t>STTTQ:457
240 v/t</t>
  </si>
  <si>
    <t>STTTQ:458
120 v/t</t>
  </si>
  <si>
    <t>STTTQ:459
120 v/t</t>
  </si>
  <si>
    <t>STTTQ:460
90 v/t</t>
  </si>
  <si>
    <t>STTTQ:461
120 v/t</t>
  </si>
  <si>
    <t>STTTQ:462
120 v/t</t>
  </si>
  <si>
    <t>STTTQ:464
210 v/t</t>
  </si>
  <si>
    <t>STTTQ:879
870 v/t</t>
  </si>
  <si>
    <t>STTTQ:885
420 v/t</t>
  </si>
  <si>
    <t>STTTQ:886
720 v/t</t>
  </si>
  <si>
    <t>STTTQ:891
450 v/t</t>
  </si>
  <si>
    <t>STTTQ:895
480 v/t</t>
  </si>
  <si>
    <t>STTTQ:897
360 v/t</t>
  </si>
  <si>
    <t>STTTQ:899
120 v/t</t>
  </si>
  <si>
    <t>STTTQ:900
420 v/t</t>
  </si>
  <si>
    <t>STTTQ:920
1800 v/t</t>
  </si>
  <si>
    <t>STTTQ:4406
30 v/t</t>
  </si>
  <si>
    <t>STTTQ:4407
30 v/t</t>
  </si>
  <si>
    <t>STTTQ:6774
30 v/t</t>
  </si>
  <si>
    <t>STTTQ:6775
30 v/t</t>
  </si>
  <si>
    <t>STTTQ:6776
30 v/t</t>
  </si>
  <si>
    <t>STTTQ:6777
30 v/t</t>
  </si>
  <si>
    <t>STTTQ:6778
30 v/t</t>
  </si>
  <si>
    <t>1834.1612.B</t>
  </si>
  <si>
    <t>BX Hải Tân - Đường Lê Thanh Nghị - QL37 - QL38B - Hưng Yên - Đại lộ Thiên Trường - QL10 - Đường Lê Đức Thọ - QL21 - Cầu Lạc Quần - Ngã ba Cầu Lạc Quần - QL21 - Ngã tư Hải Hậu - Cầu Thức Hóa - TL489 (TL51B cũ) - QL37B - BX Quất Lâm</t>
  </si>
  <si>
    <t>STTTQ:6779
60 v/t</t>
  </si>
  <si>
    <t>STTTQ:6780
60 v/t</t>
  </si>
  <si>
    <t>Đắk Mil</t>
  </si>
  <si>
    <t>1848.1320.A</t>
  </si>
  <si>
    <t>BX Đại Lợi Đắk Mil - Đường HCM - QL14B - QL1 - QL10 - Đường Lê Đức Thọ - QL21 - BX Hải Hậu</t>
  </si>
  <si>
    <t>STTTQ:6781
60 v/t</t>
  </si>
  <si>
    <t>STTTQ:6782
15 v/t</t>
  </si>
  <si>
    <t>STTTQ:6783
30 v/t</t>
  </si>
  <si>
    <t>STTTQ:6784
10 v/t</t>
  </si>
  <si>
    <t>STTTQ:6785
15 v/t</t>
  </si>
  <si>
    <t>STTTQ:6786
30 v/t</t>
  </si>
  <si>
    <t>VB 9795 (21/9/2021)</t>
  </si>
  <si>
    <t>STTTQ:459
tăng lưu tượng từ 120 lên 210 v/t</t>
  </si>
  <si>
    <t>BX Lạng Sơn-QL1-QL21-BX Đò Quan &lt;A&gt;</t>
  </si>
  <si>
    <r>
      <t>TT. Nam Giang-TL490C-Đ. Lê Đức Thọ-QL10-QL21-QL1A-Cầu Giẽ-Pháp Vân-</t>
    </r>
    <r>
      <rPr>
        <strike/>
        <sz val="13"/>
        <rFont val="Times New Roman"/>
        <family val="1"/>
      </rPr>
      <t>Vành đai 3 trên cao-BX. Mỹ Đình</t>
    </r>
    <r>
      <rPr>
        <sz val="13"/>
        <rFont val="Times New Roman"/>
        <family val="1"/>
      </rPr>
      <t xml:space="preserve"> (QD135 đã sửa Mỹ Đình thành Yên Nghĩa)</t>
    </r>
  </si>
  <si>
    <r>
      <t>BX Xuân Trường - TL489 - Cầu Lạc Quần - QL21 - Đường Lê Đức Thọ - QL10 - QL21B - QL21 - QL1A - C</t>
    </r>
    <r>
      <rPr>
        <sz val="9"/>
        <rFont val="Times New Roman"/>
        <family val="1"/>
      </rPr>
      <t>ao tốc (Cầu Giẽ - Pháp Vân) - Đường trên cao vành đai 3 (đoạn Pháp Vân - Cầu Thanh Trì) - Cầu Thanh Trì - QL3 - QL3C- BX Định Hóa</t>
    </r>
  </si>
  <si>
    <t>1829.2511.A</t>
  </si>
  <si>
    <t>1829.2515.A</t>
  </si>
  <si>
    <t>1829.2111.A</t>
  </si>
  <si>
    <t>1849.2212.A</t>
  </si>
  <si>
    <t>VB 122/BGTVT-VT (07/01/2022)</t>
  </si>
  <si>
    <t>Tăng lưu lượng từ 60v lên 90 vòng/tháng</t>
  </si>
  <si>
    <t>1826.1450.A</t>
  </si>
  <si>
    <t>Sông Mã</t>
  </si>
  <si>
    <t xml:space="preserve">Bến xe khách huyện Giao Thủy - TL489 - QL21 - Đường Lê Đức Thọ - QL10 - Ninh Bình - QL1A - Nho Quan - QL12B - Đường Hồ Chí Minh - QL12B - Mãn Đức - Mộc Châu - QL6 - QL37 - km34+400(QL4G) - QL4G - Bến xe khách số 1 Sông Mã </t>
  </si>
  <si>
    <t>Chờ Bộ GTVT bổ sung sau (tuyến chạy theo NĐ10; Cty TNHH ô tô Tấn Phát ĐKTC 08/3/2022)</t>
  </si>
  <si>
    <t>1118.1816.A</t>
  </si>
  <si>
    <t>1118.1816.B</t>
  </si>
  <si>
    <t>1118.1818.A</t>
  </si>
  <si>
    <t>STTTTQ: 6287_Điều chỉnh tăng từ 30 v/t lên 60 v/t</t>
  </si>
  <si>
    <t>1870.1611.A</t>
  </si>
  <si>
    <t>Bến xe khách Quất Lâm - TL489B - QL37B - TL489 -QL21 - Đường Lê Đức Thọ - QL10 - QL1A - QL22 - ĐT782 - ĐT784 - ĐT781 - Bến xe Tây Ninh và ngược lại</t>
  </si>
  <si>
    <t>1618.1724.A</t>
  </si>
  <si>
    <t>Đồ Sơn</t>
  </si>
  <si>
    <t>Sở GTVT Hải Phòng đề xuất ngày 05/5/2022, Chờ Bộ GTVT cập nhật</t>
  </si>
  <si>
    <t>Bến xe Đồ Sơn - đường Lý Thánh Tông - đường tỉnh 353 - đường tỉnh 355 - ngã 5 Kiến An - đường Phan Đăng Lưu - cầu Kiến An - đường tỉnh 351 - đường Nguyễn Trường Tộ - QL10 - QL37B - ngã 3 Cát Đằng - QL38B - thị trấn Lâm - Bến xe khách trung tâm huyện Ý Yên</t>
  </si>
  <si>
    <t>BX Thịnh Long - QL21 - Đường Lê Đức Thọ - QL1A - Pháp Vân - Cầu Thanh Trì - QL3 - BX Trung tâm</t>
  </si>
  <si>
    <t>1837.1325.A</t>
  </si>
  <si>
    <t>PB TP Vinh</t>
  </si>
  <si>
    <t>Bến xe Hải Hậu - QL21 - Đường Lê Đức Thọ - QL10 - QL1A - Bến xe phía Bắc TP Vinh</t>
  </si>
  <si>
    <t>1899.1512.A</t>
  </si>
  <si>
    <t xml:space="preserve">Bến xe khách Thịnh Long - QL21B - QL37B - QL21 - Đường Lê Đức Thọ - QL10 - đại lộ Thiên Trường - Liêm Tuyền - cao tốc (Pháp Vân, Cầu Giẽ, Ninh Bình) - Cầu Thanh Trì - QL5 - QL1A - QL18 - Bến xe Quế Võ </t>
  </si>
  <si>
    <t>1899.1311.A</t>
  </si>
  <si>
    <t xml:space="preserve">Bến xe khách huyện Hải Hậu - QL21 - Đường Lê Đức Thọ - QL10 - đại lộ Thiên Trường - Liêm Tuyền - cao tốc (Pháp Vân, Cầu Giẽ, Ninh Bình) - Cầu Thanh Trì - QL5 - QL1A(cũ) - Bến xe Bắc Ninh </t>
  </si>
  <si>
    <t>1418.2614.A</t>
  </si>
  <si>
    <t>1838.2211.A</t>
  </si>
  <si>
    <t>Bến xe khách trung tâm huyện Trực Ninh - QL21 - Đường Lê Đức Thọ - QL10 - cao tốc Cao Bồ - Mai Sơn - Ninh Bình - QL1 - QL1 (đoạn tránh TP Hà Tĩnh) - Bến xe thành phố Hà Tĩnh và ngược lại</t>
  </si>
  <si>
    <t>Công ty TNHH ô tô Đại Duy ĐK ngày 20/6/2022; Chờ ý kiến Sở GTVT Hà Tĩnh</t>
  </si>
  <si>
    <t>1819.1411.B</t>
  </si>
  <si>
    <t>Bến xe khách huyện Giao Thủy - TL489 - QL21 - đường Lê Đức Thọ - QL10 - đại lộ Thiên Trường - Liêm Tuyền - cao tốc (Pháp Vân, Cầu Giẽ) - cầu Thanh Trì - QL5 - đường Nguyễn Văn Linh - cầu Đông Trù - đường 5 kéo dài - đường Trường Sa - đường Hoàng Sa - đường Võ Văn Kiệt - QL2 - Vĩnh Phúc - QL2 - Bến xe khách Việt Trì và ngược lại</t>
  </si>
  <si>
    <t>1847.1318.A</t>
  </si>
  <si>
    <t>Nam Định-Đắk Lắk</t>
  </si>
  <si>
    <t>Ea Súp</t>
  </si>
  <si>
    <t>Bến xe huyện Ea Súp - TL1 - ĐT Buôn Ma Thuột - đường Hồ Chí Minh - QL19 - QL1 - đường 10 - Nga Sơn - QL 10 - đường Lê Đức Thọ - QL21 - Bến xe Hải Hậu và ngược lại</t>
  </si>
  <si>
    <t>TB 909/TB-SGTVT 30/5/2022 của Sở GTVT Đắk Lắk</t>
  </si>
  <si>
    <t>1893.1514.A</t>
  </si>
  <si>
    <t>VB 7590/BGTVT-VT
(26/7/2022)</t>
  </si>
  <si>
    <t>Giảm 60 chuyến/tháng để chuyển sang BX Quỹ Nhất (Từ 1800 xuống 1740 v/t)</t>
  </si>
  <si>
    <t>Tăng 60 chuyến/tháng  chuyển về từ  BX Nam Định (Từ 300 lên 360 v/t)</t>
  </si>
  <si>
    <t>Bộ GTVT đưa vào danh sách tuyến không đủ tiêu chí thành lập tuyến</t>
  </si>
  <si>
    <t>1819.2218.A</t>
  </si>
  <si>
    <t>Thanh Thủy</t>
  </si>
  <si>
    <t>Bến xe khách trung tâm huyện Trực Ninh - QL21 - Đường Lê Đức Thọ - QL10 - đại lộ Thiên Trường - Liêm Tuyền - cao tốc (Pháp Vân, Cầu Giẽ, Ninh Bình) - đường vành đai 3 - đại lộ Thăng Long - QL21 - QL32 - ĐT316 - Bến xe khách Thanh Thủy và ngược lại</t>
  </si>
  <si>
    <t>1218.1516.A</t>
  </si>
  <si>
    <t xml:space="preserve">Bến xe khách Quất Lâm - QL37B - TL489B - Cầu Thức Hóa - ngã tư Hải Hậu - QL21 - Đường Lê Đức Thọ - QL10 - đại lộ Thiên Trường - Liêm Tuyền - cao tốc (Pháp Vân, Cầu Giẽ, Ninh Bình) - cầu Thanh Trì - QLA  - Bến xe Đồng Đăng </t>
  </si>
  <si>
    <t xml:space="preserve">Bến xe khách huyện Hải Hậu - QL21 - Đường Lê Đức Thọ - QL10 - đại lộ Thiên Trường - Liêm Tuyền - cao tốc (Pháp Vân, Cầu Giẽ, Ninh Bình) - cầu Thanh Trì - QL5 - QL3 - QL1B - Bến xe Bắc Sơn </t>
  </si>
  <si>
    <t>VB 8510/BGTVT-VT (17/8/2022)</t>
  </si>
  <si>
    <t>Tăng lưu lượng từ 30 vòng/tháng lên 60 vòng/tháng</t>
  </si>
  <si>
    <t>BX. Vĩnh Niệm - đường Bùi Viện - đường Võ Nguyên Giáp - đường Nguyễn Văn Linh - cầu An Đồng - QL5 - Quán Toan - QL10 - QL38B - TT Lâm - BX. Ý Yên</t>
  </si>
  <si>
    <t>1218.1226.A</t>
  </si>
  <si>
    <t>1861.1311.A</t>
  </si>
  <si>
    <t>1861.1311.B</t>
  </si>
  <si>
    <t>Bến xe khách huyện Hải Hậu - QL21 - Đường Lê Đức Thọ - QL10 - QL1A - Đà Nẵng - QL19 - đường Hồ Chí Minh - QL14 - QL13 - Bến xe khách Bình Dương và ngược lại</t>
  </si>
  <si>
    <t>Bến xe khách huyện Hải Hậu - QL21 - Đường Lê Đức Thọ - QL10 - QL1A - QL13 - Bến xe khách Bình Dương và ngược lại</t>
  </si>
  <si>
    <t>1819.1818.A</t>
  </si>
  <si>
    <t>Bến xe khách trung tâm huyện Nghĩa Hưng - TL490C - Đường Lê Đức Thọ - QL10 - đại lộ Thiên Trường - Liêm Tuyền - cao tốc (Pháp Vân, Cầu Giẽ, Ninh Bình) - đường vành đai 3 - đại lộ Thăng Long - QL21 - QL32 - ĐT316 - Bến xe khách Thanh Thủy</t>
  </si>
  <si>
    <t>Công ty CP Trường Duy ĐK ngày 08/9/2022; Chở lấy ý kiến Sở GTVT Phú Thọ</t>
  </si>
  <si>
    <t>Công ty CP dịch vụ vận tải Đức Lộc ĐK ngày 05/9/2022; Chờ Bộ GTVT cập nhật bổ sung</t>
  </si>
  <si>
    <t>Công ty TNHH ô tô Đại Duy ĐK ngày 20/6/2022; Chờ Bộ GTVT cập nhật bổ sung</t>
  </si>
  <si>
    <t>1418.1918.A</t>
  </si>
  <si>
    <t>1418.1915.A</t>
  </si>
  <si>
    <t>1418.1914.A</t>
  </si>
  <si>
    <t>Bến xe khách Quỹ Nhất - QL21B - TL490C - Đường Giây Nhất - TL490C - Đường Lê Đức Thọ - QL10 - đại lộ Thiên Trường - Liêm Tuyền - cao tốc (Pháp Vân, Cầu Giẽ, Ninh Bình) - cầu Vĩnh Tuy - QL2 - Bến xe khách huyện Chiêm Hóa và ngược lại</t>
  </si>
  <si>
    <t>1822.1715.A</t>
  </si>
  <si>
    <t>HTX VTĐB Quỹ Nhất ĐK ngày 16/9/2022; Chờ ý kiến Sở Tuyên Quang</t>
  </si>
  <si>
    <t>VB 9980/BGTVT-VT (28/9/2022)</t>
  </si>
  <si>
    <t>Bổ sung 30 vòng/tháng</t>
  </si>
  <si>
    <t>Bổ sung 60 vòng/tháng</t>
  </si>
  <si>
    <t>VB 13270/BGTVT-VT (12/12/2022)</t>
  </si>
  <si>
    <t>Giảm lưu lượng từ 120 vòng/tháng xuống 90 vòng/tháng</t>
  </si>
  <si>
    <t>Tăng lưu lượng từ 60 vòng/tháng lên 90 vòng/tháng</t>
  </si>
  <si>
    <t xml:space="preserve">Bến xe khách Thịnh Long - QL21 - đường Lê Đức Thọ - QL10 - đại lộ Thiên Trường - cao tốc (Pháp Vân, Cầu Giẽ, Ninh Bình) - Yên Sở - cầu Thanh Trì - QL5 - Nguyễn Văn Cừ - Ngô Gia Khảm - Bến xe Gia Lâm và ngược lại.
</t>
  </si>
  <si>
    <t>1819.1811.A</t>
  </si>
  <si>
    <t>Bến xe khách trung tâm huyện Nghĩa Hưng - TL490C - Đường Lê Đức Thọ - QL10 - đại lộ Thiên Trường - Liêm Tuyền - cao tốc (Pháp Vân, Cầu Giẽ, Ninh Bình) - đường vành đai 3 - cầu Thanh Trì - đường dẫn cầu Thanh Trì - đường Nguyễn Văn Linh - đường 5 kéo dài - cầu Đông Trù - đường Võ Văn Kiệt - QL2 - Bến xe khách Việt Trì và ngược lại</t>
  </si>
  <si>
    <t>Chờ Bộ GTVT công bố bổ sung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</si>
</sst>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[Red][&gt;=300]General;[Blue]General"/>
    <numFmt numFmtId="174" formatCode="0.0%"/>
    <numFmt numFmtId="175" formatCode="[$-F400]h:mm:ss\ AM/PM"/>
    <numFmt numFmtId="176" formatCode="&quot;Xe xuất bến Quỹ Nhất&quot;\ 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00"/>
    <numFmt numFmtId="183" formatCode="0.0000"/>
    <numFmt numFmtId="184" formatCode="0.000"/>
    <numFmt numFmtId="185" formatCode="0.0000000"/>
    <numFmt numFmtId="186" formatCode="0.000000"/>
    <numFmt numFmtId="187" formatCode="[$-409]dddd\,\ mmmm\ d\,\ yyyy"/>
  </numFmts>
  <fonts count="92">
    <font>
      <sz val="12"/>
      <name val=".VnTim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b/>
      <sz val="1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sz val="13"/>
      <color indexed="14"/>
      <name val="Times New Roman"/>
      <family val="1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trike/>
      <sz val="13"/>
      <color indexed="10"/>
      <name val="Times New Roman"/>
      <family val="1"/>
    </font>
    <font>
      <strike/>
      <sz val="13"/>
      <color indexed="12"/>
      <name val="Times New Roman"/>
      <family val="1"/>
    </font>
    <font>
      <strike/>
      <sz val="13"/>
      <name val="Times New Roman"/>
      <family val="1"/>
    </font>
    <font>
      <sz val="12"/>
      <color indexed="12"/>
      <name val="Times New Roman"/>
      <family val="1"/>
    </font>
    <font>
      <strike/>
      <sz val="12"/>
      <color indexed="10"/>
      <name val="Times New Roman"/>
      <family val="1"/>
    </font>
    <font>
      <strike/>
      <sz val="12"/>
      <color indexed="12"/>
      <name val="Times New Roman"/>
      <family val="1"/>
    </font>
    <font>
      <strike/>
      <sz val="12"/>
      <name val="Times New Roman"/>
      <family val="1"/>
    </font>
    <font>
      <u val="single"/>
      <sz val="13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13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5"/>
      <color indexed="12"/>
      <name val="Times New Roman"/>
      <family val="1"/>
    </font>
    <font>
      <sz val="13"/>
      <color indexed="8"/>
      <name val="Times New Roman"/>
      <family val="1"/>
    </font>
    <font>
      <sz val="11"/>
      <color indexed="12"/>
      <name val="Times New Roman"/>
      <family val="1"/>
    </font>
    <font>
      <sz val="8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rgb="FFFF0000"/>
      <name val="Times New Roman"/>
      <family val="1"/>
    </font>
    <font>
      <sz val="13"/>
      <color rgb="FF0000FF"/>
      <name val="Times New Roman"/>
      <family val="1"/>
    </font>
    <font>
      <sz val="12"/>
      <color rgb="FF0000FF"/>
      <name val="Times New Roman"/>
      <family val="1"/>
    </font>
    <font>
      <strike/>
      <sz val="13"/>
      <color rgb="FF0000FF"/>
      <name val="Times New Roman"/>
      <family val="1"/>
    </font>
    <font>
      <b/>
      <sz val="13"/>
      <color rgb="FF0000FF"/>
      <name val="Times New Roman"/>
      <family val="1"/>
    </font>
    <font>
      <b/>
      <sz val="12"/>
      <color rgb="FF0000FF"/>
      <name val="Times New Roman"/>
      <family val="1"/>
    </font>
    <font>
      <strike/>
      <sz val="12"/>
      <color rgb="FF0000FF"/>
      <name val="Times New Roman"/>
      <family val="1"/>
    </font>
    <font>
      <strike/>
      <sz val="13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5"/>
      <color rgb="FF0000FF"/>
      <name val="Times New Roman"/>
      <family val="1"/>
    </font>
    <font>
      <sz val="13"/>
      <color theme="1"/>
      <name val="Times New Roman"/>
      <family val="1"/>
    </font>
    <font>
      <strike/>
      <sz val="12"/>
      <color rgb="FFFF0000"/>
      <name val="Times New Roman"/>
      <family val="1"/>
    </font>
    <font>
      <sz val="11"/>
      <color rgb="FF0000FF"/>
      <name val="Times New Roman"/>
      <family val="1"/>
    </font>
    <font>
      <sz val="8"/>
      <color rgb="FF0000FF"/>
      <name val="Times New Roman"/>
      <family val="1"/>
    </font>
    <font>
      <b/>
      <sz val="8"/>
      <name val=".VnTim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55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0" xfId="57" applyFont="1" applyFill="1" applyBorder="1" applyAlignment="1">
      <alignment horizontal="center" vertical="center" wrapText="1"/>
    </xf>
    <xf numFmtId="0" fontId="11" fillId="0" borderId="10" xfId="57" applyFont="1" applyFill="1" applyBorder="1" applyAlignment="1">
      <alignment horizontal="left" vertical="center" wrapText="1"/>
    </xf>
    <xf numFmtId="3" fontId="11" fillId="0" borderId="10" xfId="57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1" fillId="0" borderId="10" xfId="57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11" fillId="0" borderId="10" xfId="57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1" fillId="0" borderId="10" xfId="57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20" fontId="11" fillId="0" borderId="10" xfId="0" applyNumberFormat="1" applyFont="1" applyFill="1" applyBorder="1" applyAlignment="1">
      <alignment horizontal="center" vertical="center"/>
    </xf>
    <xf numFmtId="0" fontId="15" fillId="0" borderId="0" xfId="57" applyFont="1" applyFill="1" applyBorder="1" applyAlignment="1">
      <alignment horizontal="center" vertical="center" wrapText="1"/>
    </xf>
    <xf numFmtId="173" fontId="11" fillId="0" borderId="10" xfId="57" applyNumberFormat="1" applyFont="1" applyFill="1" applyBorder="1" applyAlignment="1">
      <alignment horizontal="right" vertical="center" wrapText="1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0" xfId="57" applyNumberFormat="1" applyFont="1" applyFill="1" applyBorder="1" applyAlignment="1">
      <alignment horizontal="center" vertical="center" wrapText="1"/>
    </xf>
    <xf numFmtId="0" fontId="15" fillId="0" borderId="0" xfId="57" applyFont="1" applyFill="1" applyBorder="1" applyAlignment="1">
      <alignment horizontal="left" vertical="center" wrapText="1"/>
    </xf>
    <xf numFmtId="173" fontId="15" fillId="0" borderId="0" xfId="57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49" fontId="15" fillId="0" borderId="0" xfId="57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3" fontId="10" fillId="0" borderId="10" xfId="57" applyNumberFormat="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right" vertical="center" wrapText="1"/>
    </xf>
    <xf numFmtId="3" fontId="11" fillId="0" borderId="10" xfId="57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5" fillId="0" borderId="0" xfId="57" applyNumberFormat="1" applyFont="1" applyFill="1" applyBorder="1" applyAlignment="1">
      <alignment horizontal="center" vertical="center" wrapText="1"/>
    </xf>
    <xf numFmtId="172" fontId="15" fillId="0" borderId="0" xfId="57" applyNumberFormat="1" applyFont="1" applyFill="1" applyBorder="1" applyAlignment="1">
      <alignment horizontal="right" vertical="center" wrapText="1"/>
    </xf>
    <xf numFmtId="173" fontId="11" fillId="0" borderId="10" xfId="57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14" fillId="0" borderId="10" xfId="57" applyFont="1" applyFill="1" applyBorder="1" applyAlignment="1">
      <alignment vertical="center" wrapText="1"/>
    </xf>
    <xf numFmtId="3" fontId="14" fillId="0" borderId="10" xfId="57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1" fillId="0" borderId="14" xfId="57" applyFont="1" applyFill="1" applyBorder="1" applyAlignment="1">
      <alignment vertical="center" wrapText="1"/>
    </xf>
    <xf numFmtId="0" fontId="10" fillId="0" borderId="10" xfId="57" applyFont="1" applyFill="1" applyBorder="1" applyAlignment="1">
      <alignment horizontal="left" vertical="center" wrapText="1"/>
    </xf>
    <xf numFmtId="3" fontId="14" fillId="0" borderId="10" xfId="57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right" vertical="center"/>
    </xf>
    <xf numFmtId="0" fontId="11" fillId="0" borderId="10" xfId="57" applyFont="1" applyFill="1" applyBorder="1" applyAlignment="1" quotePrefix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5" fillId="0" borderId="11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4" fillId="0" borderId="10" xfId="57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11" fillId="0" borderId="15" xfId="57" applyNumberFormat="1" applyFont="1" applyFill="1" applyBorder="1" applyAlignment="1">
      <alignment vertical="center" wrapText="1"/>
    </xf>
    <xf numFmtId="3" fontId="11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4" fillId="0" borderId="10" xfId="57" applyFont="1" applyFill="1" applyBorder="1" applyAlignment="1">
      <alignment horizontal="center" vertical="center" wrapText="1"/>
    </xf>
    <xf numFmtId="3" fontId="74" fillId="0" borderId="10" xfId="57" applyNumberFormat="1" applyFont="1" applyFill="1" applyBorder="1" applyAlignment="1">
      <alignment horizontal="right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14" fillId="0" borderId="10" xfId="57" applyFont="1" applyFill="1" applyBorder="1" applyAlignment="1">
      <alignment vertical="center" wrapText="1"/>
    </xf>
    <xf numFmtId="0" fontId="74" fillId="0" borderId="10" xfId="57" applyFont="1" applyFill="1" applyBorder="1" applyAlignment="1">
      <alignment vertical="center" wrapText="1"/>
    </xf>
    <xf numFmtId="3" fontId="74" fillId="0" borderId="10" xfId="57" applyNumberFormat="1" applyFont="1" applyFill="1" applyBorder="1" applyAlignment="1">
      <alignment vertical="center" wrapText="1"/>
    </xf>
    <xf numFmtId="0" fontId="74" fillId="0" borderId="10" xfId="57" applyNumberFormat="1" applyFont="1" applyFill="1" applyBorder="1" applyAlignment="1">
      <alignment horizontal="right" vertical="center" wrapText="1"/>
    </xf>
    <xf numFmtId="0" fontId="74" fillId="0" borderId="10" xfId="0" applyFont="1" applyFill="1" applyBorder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10" fillId="0" borderId="10" xfId="57" applyFont="1" applyFill="1" applyBorder="1" applyAlignment="1">
      <alignment horizontal="center" vertical="center" wrapText="1"/>
    </xf>
    <xf numFmtId="0" fontId="10" fillId="0" borderId="10" xfId="57" applyFont="1" applyFill="1" applyBorder="1" applyAlignment="1">
      <alignment vertical="center" wrapText="1"/>
    </xf>
    <xf numFmtId="173" fontId="10" fillId="0" borderId="10" xfId="57" applyNumberFormat="1" applyFont="1" applyFill="1" applyBorder="1" applyAlignment="1">
      <alignment vertical="center" wrapText="1"/>
    </xf>
    <xf numFmtId="0" fontId="10" fillId="0" borderId="10" xfId="57" applyNumberFormat="1" applyFont="1" applyFill="1" applyBorder="1" applyAlignment="1">
      <alignment vertical="center" wrapText="1"/>
    </xf>
    <xf numFmtId="3" fontId="10" fillId="0" borderId="10" xfId="57" applyNumberFormat="1" applyFont="1" applyFill="1" applyBorder="1" applyAlignment="1">
      <alignment horizontal="right" vertical="center" wrapText="1"/>
    </xf>
    <xf numFmtId="3" fontId="10" fillId="0" borderId="10" xfId="57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10" fillId="0" borderId="10" xfId="0" applyFont="1" applyBorder="1" applyAlignment="1" quotePrefix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/>
    </xf>
    <xf numFmtId="0" fontId="75" fillId="0" borderId="10" xfId="57" applyFont="1" applyFill="1" applyBorder="1" applyAlignment="1">
      <alignment horizontal="center" vertical="center" wrapText="1"/>
    </xf>
    <xf numFmtId="0" fontId="75" fillId="0" borderId="10" xfId="57" applyFont="1" applyFill="1" applyBorder="1" applyAlignment="1">
      <alignment vertical="center" wrapText="1"/>
    </xf>
    <xf numFmtId="3" fontId="75" fillId="0" borderId="10" xfId="57" applyNumberFormat="1" applyFont="1" applyFill="1" applyBorder="1" applyAlignment="1">
      <alignment vertical="center" wrapText="1"/>
    </xf>
    <xf numFmtId="3" fontId="75" fillId="0" borderId="10" xfId="57" applyNumberFormat="1" applyFont="1" applyFill="1" applyBorder="1" applyAlignment="1">
      <alignment horizontal="right" vertical="center" wrapText="1"/>
    </xf>
    <xf numFmtId="0" fontId="75" fillId="0" borderId="10" xfId="0" applyFont="1" applyFill="1" applyBorder="1" applyAlignment="1">
      <alignment horizontal="center" vertical="center"/>
    </xf>
    <xf numFmtId="0" fontId="75" fillId="0" borderId="0" xfId="0" applyFont="1" applyFill="1" applyAlignment="1">
      <alignment vertical="center"/>
    </xf>
    <xf numFmtId="3" fontId="75" fillId="0" borderId="10" xfId="57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 wrapText="1"/>
    </xf>
    <xf numFmtId="3" fontId="75" fillId="0" borderId="10" xfId="0" applyNumberFormat="1" applyFont="1" applyFill="1" applyBorder="1" applyAlignment="1">
      <alignment horizontal="right" vertical="center"/>
    </xf>
    <xf numFmtId="0" fontId="75" fillId="0" borderId="10" xfId="0" applyNumberFormat="1" applyFont="1" applyFill="1" applyBorder="1" applyAlignment="1">
      <alignment horizontal="right" vertical="center"/>
    </xf>
    <xf numFmtId="0" fontId="75" fillId="0" borderId="10" xfId="57" applyNumberFormat="1" applyFont="1" applyFill="1" applyBorder="1" applyAlignment="1">
      <alignment horizontal="right" vertical="center" wrapText="1"/>
    </xf>
    <xf numFmtId="0" fontId="75" fillId="0" borderId="10" xfId="57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vertical="center"/>
    </xf>
    <xf numFmtId="0" fontId="75" fillId="0" borderId="10" xfId="57" applyNumberFormat="1" applyFont="1" applyFill="1" applyBorder="1" applyAlignment="1">
      <alignment vertical="center" wrapText="1"/>
    </xf>
    <xf numFmtId="173" fontId="75" fillId="0" borderId="10" xfId="57" applyNumberFormat="1" applyFont="1" applyFill="1" applyBorder="1" applyAlignment="1">
      <alignment horizontal="right" vertical="center" wrapText="1"/>
    </xf>
    <xf numFmtId="0" fontId="75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173" fontId="75" fillId="0" borderId="10" xfId="57" applyNumberFormat="1" applyFont="1" applyFill="1" applyBorder="1" applyAlignment="1">
      <alignment vertical="center" wrapText="1"/>
    </xf>
    <xf numFmtId="0" fontId="75" fillId="0" borderId="10" xfId="57" applyFont="1" applyFill="1" applyBorder="1" applyAlignment="1" quotePrefix="1">
      <alignment vertical="center" wrapText="1"/>
    </xf>
    <xf numFmtId="0" fontId="75" fillId="0" borderId="10" xfId="0" applyFont="1" applyFill="1" applyBorder="1" applyAlignment="1">
      <alignment horizontal="center" vertical="center" wrapText="1"/>
    </xf>
    <xf numFmtId="3" fontId="77" fillId="0" borderId="10" xfId="0" applyNumberFormat="1" applyFont="1" applyFill="1" applyBorder="1" applyAlignment="1">
      <alignment horizontal="right" vertical="center"/>
    </xf>
    <xf numFmtId="0" fontId="76" fillId="0" borderId="0" xfId="0" applyFont="1" applyFill="1" applyAlignment="1">
      <alignment vertical="center"/>
    </xf>
    <xf numFmtId="0" fontId="76" fillId="0" borderId="10" xfId="57" applyNumberFormat="1" applyFont="1" applyFill="1" applyBorder="1" applyAlignment="1">
      <alignment vertical="center" wrapText="1"/>
    </xf>
    <xf numFmtId="3" fontId="76" fillId="0" borderId="10" xfId="57" applyNumberFormat="1" applyFont="1" applyFill="1" applyBorder="1" applyAlignment="1">
      <alignment horizontal="right" vertical="center" wrapText="1"/>
    </xf>
    <xf numFmtId="3" fontId="76" fillId="0" borderId="10" xfId="57" applyNumberFormat="1" applyFont="1" applyFill="1" applyBorder="1" applyAlignment="1">
      <alignment vertical="center" wrapText="1"/>
    </xf>
    <xf numFmtId="0" fontId="76" fillId="0" borderId="10" xfId="57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right" vertical="center"/>
    </xf>
    <xf numFmtId="0" fontId="78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76" fillId="0" borderId="10" xfId="57" applyFont="1" applyFill="1" applyBorder="1" applyAlignment="1">
      <alignment horizontal="center" vertical="center" wrapText="1"/>
    </xf>
    <xf numFmtId="173" fontId="76" fillId="0" borderId="10" xfId="57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78" fillId="0" borderId="10" xfId="0" applyFont="1" applyFill="1" applyBorder="1" applyAlignment="1">
      <alignment vertical="center"/>
    </xf>
    <xf numFmtId="0" fontId="74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0" fontId="14" fillId="0" borderId="10" xfId="57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173" fontId="10" fillId="0" borderId="10" xfId="57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3" fontId="76" fillId="0" borderId="10" xfId="0" applyNumberFormat="1" applyFont="1" applyFill="1" applyBorder="1" applyAlignment="1">
      <alignment horizontal="right" vertical="center"/>
    </xf>
    <xf numFmtId="0" fontId="76" fillId="0" borderId="10" xfId="0" applyNumberFormat="1" applyFont="1" applyFill="1" applyBorder="1" applyAlignment="1">
      <alignment horizontal="right" vertical="center"/>
    </xf>
    <xf numFmtId="0" fontId="76" fillId="0" borderId="10" xfId="57" applyFont="1" applyFill="1" applyBorder="1" applyAlignment="1">
      <alignment horizontal="left" vertical="center" wrapText="1"/>
    </xf>
    <xf numFmtId="3" fontId="76" fillId="0" borderId="10" xfId="57" applyNumberFormat="1" applyFont="1" applyFill="1" applyBorder="1" applyAlignment="1">
      <alignment horizontal="left" vertical="center" wrapText="1"/>
    </xf>
    <xf numFmtId="3" fontId="76" fillId="0" borderId="10" xfId="57" applyNumberFormat="1" applyFont="1" applyFill="1" applyBorder="1" applyAlignment="1">
      <alignment horizontal="center" vertical="center" wrapText="1"/>
    </xf>
    <xf numFmtId="0" fontId="76" fillId="0" borderId="10" xfId="57" applyNumberFormat="1" applyFont="1" applyFill="1" applyBorder="1" applyAlignment="1">
      <alignment horizontal="right" vertical="center" wrapText="1"/>
    </xf>
    <xf numFmtId="0" fontId="76" fillId="0" borderId="0" xfId="0" applyFont="1" applyFill="1" applyBorder="1" applyAlignment="1">
      <alignment vertical="center"/>
    </xf>
    <xf numFmtId="173" fontId="76" fillId="0" borderId="10" xfId="57" applyNumberFormat="1" applyFont="1" applyFill="1" applyBorder="1" applyAlignment="1">
      <alignment horizontal="right" vertical="center" wrapText="1"/>
    </xf>
    <xf numFmtId="0" fontId="79" fillId="0" borderId="10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8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76" fillId="0" borderId="10" xfId="57" applyFont="1" applyFill="1" applyBorder="1" applyAlignment="1" quotePrefix="1">
      <alignment vertical="center" wrapText="1"/>
    </xf>
    <xf numFmtId="0" fontId="76" fillId="0" borderId="10" xfId="0" applyFont="1" applyFill="1" applyBorder="1" applyAlignment="1">
      <alignment horizontal="right" vertical="center"/>
    </xf>
    <xf numFmtId="0" fontId="7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0" fontId="10" fillId="0" borderId="10" xfId="57" applyFont="1" applyFill="1" applyBorder="1" applyAlignment="1" quotePrefix="1">
      <alignment horizontal="left" vertical="center" wrapText="1"/>
    </xf>
    <xf numFmtId="0" fontId="76" fillId="0" borderId="10" xfId="57" applyFont="1" applyFill="1" applyBorder="1" applyAlignment="1" quotePrefix="1">
      <alignment horizontal="left" vertical="center" wrapText="1"/>
    </xf>
    <xf numFmtId="0" fontId="76" fillId="0" borderId="10" xfId="57" applyFont="1" applyFill="1" applyBorder="1" applyAlignment="1">
      <alignment horizontal="right" vertical="center" wrapText="1"/>
    </xf>
    <xf numFmtId="0" fontId="10" fillId="0" borderId="10" xfId="57" applyFont="1" applyFill="1" applyBorder="1" applyAlignment="1" quotePrefix="1">
      <alignment vertical="center" wrapText="1"/>
    </xf>
    <xf numFmtId="0" fontId="76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/>
    </xf>
    <xf numFmtId="20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right" vertical="center" wrapText="1"/>
    </xf>
    <xf numFmtId="0" fontId="12" fillId="0" borderId="10" xfId="57" applyFont="1" applyFill="1" applyBorder="1" applyAlignment="1">
      <alignment vertical="center" wrapText="1"/>
    </xf>
    <xf numFmtId="1" fontId="11" fillId="0" borderId="0" xfId="0" applyNumberFormat="1" applyFont="1" applyFill="1" applyAlignment="1">
      <alignment horizontal="right" vertical="center"/>
    </xf>
    <xf numFmtId="0" fontId="75" fillId="0" borderId="10" xfId="57" applyNumberFormat="1" applyFont="1" applyFill="1" applyBorder="1" applyAlignment="1">
      <alignment horizontal="center" vertical="center" wrapText="1"/>
    </xf>
    <xf numFmtId="0" fontId="75" fillId="0" borderId="10" xfId="0" applyNumberFormat="1" applyFont="1" applyFill="1" applyBorder="1" applyAlignment="1">
      <alignment vertical="center"/>
    </xf>
    <xf numFmtId="0" fontId="81" fillId="0" borderId="10" xfId="57" applyNumberFormat="1" applyFont="1" applyFill="1" applyBorder="1" applyAlignment="1">
      <alignment horizontal="center" vertical="center" wrapText="1"/>
    </xf>
    <xf numFmtId="3" fontId="81" fillId="0" borderId="10" xfId="57" applyNumberFormat="1" applyFont="1" applyFill="1" applyBorder="1" applyAlignment="1">
      <alignment horizontal="center" vertical="center" wrapText="1"/>
    </xf>
    <xf numFmtId="0" fontId="81" fillId="0" borderId="10" xfId="57" applyFont="1" applyFill="1" applyBorder="1" applyAlignment="1">
      <alignment horizontal="left" vertical="center" wrapText="1"/>
    </xf>
    <xf numFmtId="3" fontId="81" fillId="0" borderId="10" xfId="57" applyNumberFormat="1" applyFont="1" applyFill="1" applyBorder="1" applyAlignment="1">
      <alignment horizontal="right"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vertical="center"/>
    </xf>
    <xf numFmtId="3" fontId="74" fillId="0" borderId="10" xfId="57" applyNumberFormat="1" applyFont="1" applyFill="1" applyBorder="1" applyAlignment="1">
      <alignment horizontal="center" vertical="center" wrapText="1"/>
    </xf>
    <xf numFmtId="0" fontId="10" fillId="0" borderId="10" xfId="58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75" fillId="0" borderId="10" xfId="0" applyFont="1" applyFill="1" applyBorder="1" applyAlignment="1">
      <alignment vertical="center" wrapText="1"/>
    </xf>
    <xf numFmtId="0" fontId="74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11" fillId="0" borderId="17" xfId="57" applyNumberFormat="1" applyFont="1" applyFill="1" applyBorder="1" applyAlignment="1">
      <alignment horizontal="center" vertical="center" wrapText="1"/>
    </xf>
    <xf numFmtId="0" fontId="11" fillId="0" borderId="17" xfId="57" applyFont="1" applyFill="1" applyBorder="1" applyAlignment="1">
      <alignment horizontal="center" vertical="center" wrapText="1"/>
    </xf>
    <xf numFmtId="0" fontId="11" fillId="0" borderId="17" xfId="57" applyFont="1" applyFill="1" applyBorder="1" applyAlignment="1">
      <alignment vertical="center" wrapText="1"/>
    </xf>
    <xf numFmtId="0" fontId="11" fillId="0" borderId="14" xfId="58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left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86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74" fillId="0" borderId="10" xfId="57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13" borderId="10" xfId="57" applyNumberFormat="1" applyFont="1" applyFill="1" applyBorder="1" applyAlignment="1">
      <alignment horizontal="center" vertical="center" wrapText="1"/>
    </xf>
    <xf numFmtId="0" fontId="11" fillId="13" borderId="10" xfId="57" applyFont="1" applyFill="1" applyBorder="1" applyAlignment="1">
      <alignment horizontal="center" vertical="center" wrapText="1"/>
    </xf>
    <xf numFmtId="0" fontId="11" fillId="13" borderId="10" xfId="57" applyFont="1" applyFill="1" applyBorder="1" applyAlignment="1">
      <alignment horizontal="left" vertical="center" wrapText="1"/>
    </xf>
    <xf numFmtId="3" fontId="11" fillId="13" borderId="10" xfId="57" applyNumberFormat="1" applyFont="1" applyFill="1" applyBorder="1" applyAlignment="1">
      <alignment horizontal="right" vertical="center" wrapText="1"/>
    </xf>
    <xf numFmtId="0" fontId="11" fillId="13" borderId="10" xfId="0" applyFont="1" applyFill="1" applyBorder="1" applyAlignment="1">
      <alignment horizontal="left" vertical="center" wrapText="1"/>
    </xf>
    <xf numFmtId="0" fontId="11" fillId="13" borderId="10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vertical="center"/>
    </xf>
    <xf numFmtId="0" fontId="11" fillId="13" borderId="10" xfId="0" applyFont="1" applyFill="1" applyBorder="1" applyAlignment="1">
      <alignment vertical="center" wrapText="1"/>
    </xf>
    <xf numFmtId="0" fontId="11" fillId="13" borderId="0" xfId="0" applyFont="1" applyFill="1" applyBorder="1" applyAlignment="1">
      <alignment vertical="center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0" xfId="0" applyNumberFormat="1" applyFont="1" applyFill="1" applyBorder="1" applyAlignment="1">
      <alignment horizontal="center" vertical="center" wrapText="1"/>
    </xf>
    <xf numFmtId="3" fontId="11" fillId="13" borderId="10" xfId="57" applyNumberFormat="1" applyFont="1" applyFill="1" applyBorder="1" applyAlignment="1">
      <alignment horizontal="center" vertical="center" wrapText="1"/>
    </xf>
    <xf numFmtId="3" fontId="11" fillId="13" borderId="10" xfId="57" applyNumberFormat="1" applyFont="1" applyFill="1" applyBorder="1" applyAlignment="1">
      <alignment vertical="center" wrapText="1"/>
    </xf>
    <xf numFmtId="0" fontId="11" fillId="13" borderId="10" xfId="57" applyNumberFormat="1" applyFont="1" applyFill="1" applyBorder="1" applyAlignment="1">
      <alignment horizontal="right" vertical="center" wrapText="1"/>
    </xf>
    <xf numFmtId="0" fontId="11" fillId="13" borderId="10" xfId="57" applyNumberFormat="1" applyFont="1" applyFill="1" applyBorder="1" applyAlignment="1">
      <alignment vertical="center" wrapText="1"/>
    </xf>
    <xf numFmtId="0" fontId="10" fillId="13" borderId="10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10" xfId="57" applyNumberFormat="1" applyFont="1" applyFill="1" applyBorder="1" applyAlignment="1">
      <alignment horizontal="center" vertical="center" wrapText="1"/>
    </xf>
    <xf numFmtId="3" fontId="10" fillId="13" borderId="10" xfId="57" applyNumberFormat="1" applyFont="1" applyFill="1" applyBorder="1" applyAlignment="1">
      <alignment horizontal="right" vertical="center" wrapText="1"/>
    </xf>
    <xf numFmtId="0" fontId="10" fillId="13" borderId="10" xfId="0" applyFont="1" applyFill="1" applyBorder="1" applyAlignment="1">
      <alignment vertical="center"/>
    </xf>
    <xf numFmtId="0" fontId="10" fillId="13" borderId="10" xfId="0" applyFont="1" applyFill="1" applyBorder="1" applyAlignment="1">
      <alignment horizontal="left" vertical="center"/>
    </xf>
    <xf numFmtId="0" fontId="10" fillId="13" borderId="10" xfId="57" applyFont="1" applyFill="1" applyBorder="1" applyAlignment="1">
      <alignment vertical="center" wrapText="1"/>
    </xf>
    <xf numFmtId="3" fontId="10" fillId="13" borderId="10" xfId="0" applyNumberFormat="1" applyFont="1" applyFill="1" applyBorder="1" applyAlignment="1">
      <alignment horizontal="right" vertical="center"/>
    </xf>
    <xf numFmtId="0" fontId="10" fillId="13" borderId="10" xfId="0" applyNumberFormat="1" applyFont="1" applyFill="1" applyBorder="1" applyAlignment="1">
      <alignment vertical="center"/>
    </xf>
    <xf numFmtId="0" fontId="10" fillId="13" borderId="10" xfId="0" applyFont="1" applyFill="1" applyBorder="1" applyAlignment="1">
      <alignment vertical="center" wrapText="1"/>
    </xf>
    <xf numFmtId="0" fontId="10" fillId="13" borderId="0" xfId="0" applyFont="1" applyFill="1" applyAlignment="1">
      <alignment vertical="center"/>
    </xf>
    <xf numFmtId="0" fontId="10" fillId="13" borderId="10" xfId="57" applyFont="1" applyFill="1" applyBorder="1" applyAlignment="1">
      <alignment horizontal="center" vertical="center" wrapText="1"/>
    </xf>
    <xf numFmtId="0" fontId="10" fillId="13" borderId="10" xfId="57" applyFont="1" applyFill="1" applyBorder="1" applyAlignment="1">
      <alignment horizontal="left" vertical="center" wrapText="1"/>
    </xf>
    <xf numFmtId="0" fontId="10" fillId="13" borderId="10" xfId="58" applyFont="1" applyFill="1" applyBorder="1" applyAlignment="1">
      <alignment horizontal="left" vertical="center" wrapText="1"/>
    </xf>
    <xf numFmtId="3" fontId="10" fillId="13" borderId="10" xfId="57" applyNumberFormat="1" applyFont="1" applyFill="1" applyBorder="1" applyAlignment="1">
      <alignment vertical="center" wrapText="1"/>
    </xf>
    <xf numFmtId="0" fontId="82" fillId="13" borderId="10" xfId="0" applyFont="1" applyFill="1" applyBorder="1" applyAlignment="1">
      <alignment horizontal="center" vertical="center" wrapText="1"/>
    </xf>
    <xf numFmtId="0" fontId="11" fillId="13" borderId="0" xfId="0" applyFont="1" applyFill="1" applyAlignment="1">
      <alignment vertical="center"/>
    </xf>
    <xf numFmtId="0" fontId="11" fillId="13" borderId="10" xfId="57" applyFont="1" applyFill="1" applyBorder="1" applyAlignment="1">
      <alignment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1" fillId="33" borderId="10" xfId="57" applyFont="1" applyFill="1" applyBorder="1" applyAlignment="1">
      <alignment vertical="center" wrapText="1"/>
    </xf>
    <xf numFmtId="3" fontId="11" fillId="33" borderId="10" xfId="57" applyNumberFormat="1" applyFont="1" applyFill="1" applyBorder="1" applyAlignment="1">
      <alignment vertical="center" wrapText="1"/>
    </xf>
    <xf numFmtId="0" fontId="11" fillId="33" borderId="10" xfId="57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0" fontId="11" fillId="33" borderId="0" xfId="0" applyFont="1" applyFill="1" applyAlignment="1">
      <alignment vertical="center"/>
    </xf>
    <xf numFmtId="0" fontId="11" fillId="33" borderId="10" xfId="57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75" fillId="33" borderId="10" xfId="57" applyFont="1" applyFill="1" applyBorder="1" applyAlignment="1">
      <alignment horizontal="center" vertical="center" wrapText="1"/>
    </xf>
    <xf numFmtId="0" fontId="75" fillId="33" borderId="10" xfId="57" applyFont="1" applyFill="1" applyBorder="1" applyAlignment="1">
      <alignment horizontal="left" vertical="center" wrapText="1"/>
    </xf>
    <xf numFmtId="173" fontId="75" fillId="33" borderId="10" xfId="57" applyNumberFormat="1" applyFont="1" applyFill="1" applyBorder="1" applyAlignment="1">
      <alignment horizontal="right" vertical="center" wrapText="1"/>
    </xf>
    <xf numFmtId="0" fontId="75" fillId="33" borderId="10" xfId="0" applyFont="1" applyFill="1" applyBorder="1" applyAlignment="1">
      <alignment horizontal="left" vertical="center" wrapText="1"/>
    </xf>
    <xf numFmtId="3" fontId="75" fillId="33" borderId="10" xfId="0" applyNumberFormat="1" applyFont="1" applyFill="1" applyBorder="1" applyAlignment="1">
      <alignment horizontal="right" vertical="center"/>
    </xf>
    <xf numFmtId="3" fontId="75" fillId="33" borderId="10" xfId="57" applyNumberFormat="1" applyFont="1" applyFill="1" applyBorder="1" applyAlignment="1">
      <alignment horizontal="right" vertical="center" wrapText="1"/>
    </xf>
    <xf numFmtId="0" fontId="75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vertical="center"/>
    </xf>
    <xf numFmtId="0" fontId="75" fillId="33" borderId="0" xfId="0" applyFont="1" applyFill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3" fontId="11" fillId="33" borderId="10" xfId="57" applyNumberFormat="1" applyFont="1" applyFill="1" applyBorder="1" applyAlignment="1">
      <alignment horizontal="center" vertical="center" wrapText="1"/>
    </xf>
    <xf numFmtId="0" fontId="14" fillId="33" borderId="10" xfId="57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3" fontId="11" fillId="33" borderId="10" xfId="57" applyNumberFormat="1" applyFont="1" applyFill="1" applyBorder="1" applyAlignment="1">
      <alignment horizontal="right" vertical="center" wrapText="1"/>
    </xf>
    <xf numFmtId="0" fontId="14" fillId="33" borderId="10" xfId="57" applyNumberFormat="1" applyFont="1" applyFill="1" applyBorder="1" applyAlignment="1">
      <alignment horizontal="right" vertical="center" wrapText="1"/>
    </xf>
    <xf numFmtId="0" fontId="14" fillId="33" borderId="10" xfId="57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0" fontId="14" fillId="33" borderId="0" xfId="0" applyFont="1" applyFill="1" applyAlignment="1">
      <alignment vertical="center"/>
    </xf>
    <xf numFmtId="0" fontId="75" fillId="33" borderId="10" xfId="57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/>
    </xf>
    <xf numFmtId="0" fontId="75" fillId="33" borderId="0" xfId="0" applyFont="1" applyFill="1" applyAlignment="1">
      <alignment vertical="center"/>
    </xf>
    <xf numFmtId="0" fontId="75" fillId="33" borderId="10" xfId="57" applyNumberFormat="1" applyFont="1" applyFill="1" applyBorder="1" applyAlignment="1">
      <alignment horizontal="center" vertical="center" wrapText="1"/>
    </xf>
    <xf numFmtId="0" fontId="11" fillId="33" borderId="10" xfId="57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33" borderId="0" xfId="0" applyFont="1" applyFill="1" applyAlignment="1">
      <alignment vertical="center"/>
    </xf>
    <xf numFmtId="0" fontId="74" fillId="33" borderId="10" xfId="0" applyNumberFormat="1" applyFont="1" applyFill="1" applyBorder="1" applyAlignment="1">
      <alignment horizontal="center" vertical="center" wrapText="1"/>
    </xf>
    <xf numFmtId="0" fontId="74" fillId="33" borderId="10" xfId="57" applyFont="1" applyFill="1" applyBorder="1" applyAlignment="1">
      <alignment horizontal="center" vertical="center" wrapText="1"/>
    </xf>
    <xf numFmtId="0" fontId="74" fillId="33" borderId="10" xfId="57" applyFont="1" applyFill="1" applyBorder="1" applyAlignment="1">
      <alignment horizontal="left" vertical="center" wrapText="1"/>
    </xf>
    <xf numFmtId="173" fontId="74" fillId="33" borderId="10" xfId="57" applyNumberFormat="1" applyFont="1" applyFill="1" applyBorder="1" applyAlignment="1">
      <alignment horizontal="right" vertical="center" wrapText="1"/>
    </xf>
    <xf numFmtId="0" fontId="74" fillId="33" borderId="10" xfId="0" applyFont="1" applyFill="1" applyBorder="1" applyAlignment="1">
      <alignment horizontal="left" vertical="center" wrapText="1"/>
    </xf>
    <xf numFmtId="3" fontId="74" fillId="33" borderId="10" xfId="0" applyNumberFormat="1" applyFont="1" applyFill="1" applyBorder="1" applyAlignment="1">
      <alignment horizontal="right" vertical="center"/>
    </xf>
    <xf numFmtId="3" fontId="74" fillId="33" borderId="10" xfId="57" applyNumberFormat="1" applyFont="1" applyFill="1" applyBorder="1" applyAlignment="1">
      <alignment horizontal="right" vertical="center" wrapText="1"/>
    </xf>
    <xf numFmtId="0" fontId="74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0" xfId="0" applyFont="1" applyFill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3" fontId="75" fillId="33" borderId="10" xfId="57" applyNumberFormat="1" applyFont="1" applyFill="1" applyBorder="1" applyAlignment="1">
      <alignment horizontal="center" vertical="center" wrapText="1"/>
    </xf>
    <xf numFmtId="3" fontId="75" fillId="33" borderId="10" xfId="57" applyNumberFormat="1" applyFont="1" applyFill="1" applyBorder="1" applyAlignment="1">
      <alignment vertical="center" wrapText="1"/>
    </xf>
    <xf numFmtId="0" fontId="75" fillId="33" borderId="10" xfId="57" applyNumberFormat="1" applyFont="1" applyFill="1" applyBorder="1" applyAlignment="1">
      <alignment horizontal="right" vertical="center" wrapText="1"/>
    </xf>
    <xf numFmtId="0" fontId="75" fillId="33" borderId="10" xfId="0" applyFont="1" applyFill="1" applyBorder="1" applyAlignment="1">
      <alignment vertical="center" wrapText="1"/>
    </xf>
    <xf numFmtId="0" fontId="32" fillId="0" borderId="10" xfId="57" applyFont="1" applyFill="1" applyBorder="1" applyAlignment="1">
      <alignment horizontal="left" vertical="center" wrapText="1"/>
    </xf>
    <xf numFmtId="0" fontId="10" fillId="35" borderId="10" xfId="57" applyNumberFormat="1" applyFont="1" applyFill="1" applyBorder="1" applyAlignment="1">
      <alignment horizontal="center" vertical="center" wrapText="1"/>
    </xf>
    <xf numFmtId="0" fontId="10" fillId="35" borderId="10" xfId="57" applyFont="1" applyFill="1" applyBorder="1" applyAlignment="1">
      <alignment horizontal="center" vertical="center" wrapText="1"/>
    </xf>
    <xf numFmtId="0" fontId="10" fillId="35" borderId="10" xfId="57" applyFont="1" applyFill="1" applyBorder="1" applyAlignment="1">
      <alignment horizontal="left" vertical="center" wrapText="1"/>
    </xf>
    <xf numFmtId="3" fontId="10" fillId="35" borderId="10" xfId="57" applyNumberFormat="1" applyFont="1" applyFill="1" applyBorder="1" applyAlignment="1">
      <alignment horizontal="right" vertical="center" wrapText="1"/>
    </xf>
    <xf numFmtId="0" fontId="10" fillId="35" borderId="10" xfId="57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/>
    </xf>
    <xf numFmtId="0" fontId="10" fillId="35" borderId="0" xfId="0" applyFont="1" applyFill="1" applyAlignment="1">
      <alignment vertical="center"/>
    </xf>
    <xf numFmtId="3" fontId="10" fillId="35" borderId="10" xfId="57" applyNumberFormat="1" applyFont="1" applyFill="1" applyBorder="1" applyAlignment="1">
      <alignment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76" fillId="35" borderId="10" xfId="57" applyFont="1" applyFill="1" applyBorder="1" applyAlignment="1">
      <alignment horizontal="center" vertical="center" wrapText="1"/>
    </xf>
    <xf numFmtId="0" fontId="76" fillId="35" borderId="10" xfId="57" applyFont="1" applyFill="1" applyBorder="1" applyAlignment="1">
      <alignment vertical="center" wrapText="1"/>
    </xf>
    <xf numFmtId="3" fontId="76" fillId="35" borderId="10" xfId="57" applyNumberFormat="1" applyFont="1" applyFill="1" applyBorder="1" applyAlignment="1">
      <alignment vertical="center" wrapText="1"/>
    </xf>
    <xf numFmtId="0" fontId="76" fillId="35" borderId="10" xfId="57" applyFont="1" applyFill="1" applyBorder="1" applyAlignment="1" quotePrefix="1">
      <alignment vertical="center" wrapText="1"/>
    </xf>
    <xf numFmtId="3" fontId="76" fillId="35" borderId="10" xfId="57" applyNumberFormat="1" applyFont="1" applyFill="1" applyBorder="1" applyAlignment="1">
      <alignment horizontal="right" vertical="center" wrapText="1"/>
    </xf>
    <xf numFmtId="0" fontId="76" fillId="35" borderId="10" xfId="0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vertical="center"/>
    </xf>
    <xf numFmtId="0" fontId="76" fillId="35" borderId="10" xfId="0" applyFont="1" applyFill="1" applyBorder="1" applyAlignment="1">
      <alignment vertical="center" wrapText="1"/>
    </xf>
    <xf numFmtId="0" fontId="75" fillId="35" borderId="10" xfId="0" applyFont="1" applyFill="1" applyBorder="1" applyAlignment="1">
      <alignment vertical="center"/>
    </xf>
    <xf numFmtId="0" fontId="76" fillId="35" borderId="0" xfId="0" applyFont="1" applyFill="1" applyAlignment="1">
      <alignment vertical="center"/>
    </xf>
    <xf numFmtId="0" fontId="76" fillId="35" borderId="10" xfId="57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3" fontId="76" fillId="35" borderId="10" xfId="57" applyNumberFormat="1" applyFont="1" applyFill="1" applyBorder="1" applyAlignment="1">
      <alignment horizontal="center" vertical="center" wrapText="1"/>
    </xf>
    <xf numFmtId="0" fontId="76" fillId="35" borderId="0" xfId="0" applyFont="1" applyFill="1" applyBorder="1" applyAlignment="1">
      <alignment vertical="center"/>
    </xf>
    <xf numFmtId="173" fontId="76" fillId="35" borderId="10" xfId="57" applyNumberFormat="1" applyFont="1" applyFill="1" applyBorder="1" applyAlignment="1">
      <alignment horizontal="right" vertical="center" wrapText="1"/>
    </xf>
    <xf numFmtId="3" fontId="76" fillId="35" borderId="10" xfId="0" applyNumberFormat="1" applyFont="1" applyFill="1" applyBorder="1" applyAlignment="1">
      <alignment horizontal="right" vertical="center"/>
    </xf>
    <xf numFmtId="0" fontId="76" fillId="35" borderId="0" xfId="0" applyFont="1" applyFill="1" applyAlignment="1">
      <alignment horizontal="center" vertical="center"/>
    </xf>
    <xf numFmtId="0" fontId="76" fillId="35" borderId="10" xfId="57" applyNumberFormat="1" applyFont="1" applyFill="1" applyBorder="1" applyAlignment="1">
      <alignment horizontal="right" vertical="center" wrapText="1"/>
    </xf>
    <xf numFmtId="0" fontId="76" fillId="35" borderId="10" xfId="57" applyNumberFormat="1" applyFont="1" applyFill="1" applyBorder="1" applyAlignment="1">
      <alignment vertical="center" wrapText="1"/>
    </xf>
    <xf numFmtId="173" fontId="76" fillId="35" borderId="10" xfId="57" applyNumberFormat="1" applyFont="1" applyFill="1" applyBorder="1" applyAlignment="1">
      <alignment vertical="center" wrapText="1"/>
    </xf>
    <xf numFmtId="0" fontId="76" fillId="35" borderId="10" xfId="0" applyFont="1" applyFill="1" applyBorder="1" applyAlignment="1">
      <alignment horizontal="right" vertical="center"/>
    </xf>
    <xf numFmtId="3" fontId="11" fillId="35" borderId="10" xfId="57" applyNumberFormat="1" applyFont="1" applyFill="1" applyBorder="1" applyAlignment="1">
      <alignment vertical="center" wrapText="1"/>
    </xf>
    <xf numFmtId="0" fontId="82" fillId="35" borderId="10" xfId="0" applyFont="1" applyFill="1" applyBorder="1" applyAlignment="1">
      <alignment horizontal="center" vertical="center" wrapText="1"/>
    </xf>
    <xf numFmtId="3" fontId="11" fillId="35" borderId="10" xfId="57" applyNumberFormat="1" applyFont="1" applyFill="1" applyBorder="1" applyAlignment="1">
      <alignment horizontal="center" vertical="center" wrapText="1"/>
    </xf>
    <xf numFmtId="0" fontId="75" fillId="35" borderId="10" xfId="57" applyFont="1" applyFill="1" applyBorder="1" applyAlignment="1">
      <alignment horizontal="center" vertical="center" wrapText="1"/>
    </xf>
    <xf numFmtId="0" fontId="75" fillId="35" borderId="10" xfId="57" applyFont="1" applyFill="1" applyBorder="1" applyAlignment="1">
      <alignment vertical="center" wrapText="1"/>
    </xf>
    <xf numFmtId="3" fontId="75" fillId="35" borderId="10" xfId="57" applyNumberFormat="1" applyFont="1" applyFill="1" applyBorder="1" applyAlignment="1">
      <alignment vertical="center" wrapText="1"/>
    </xf>
    <xf numFmtId="0" fontId="82" fillId="35" borderId="10" xfId="0" applyFont="1" applyFill="1" applyBorder="1" applyAlignment="1">
      <alignment horizontal="left" vertical="center" wrapText="1"/>
    </xf>
    <xf numFmtId="3" fontId="11" fillId="35" borderId="10" xfId="57" applyNumberFormat="1" applyFont="1" applyFill="1" applyBorder="1" applyAlignment="1">
      <alignment horizontal="right" vertical="center" wrapText="1"/>
    </xf>
    <xf numFmtId="0" fontId="75" fillId="35" borderId="10" xfId="57" applyNumberFormat="1" applyFont="1" applyFill="1" applyBorder="1" applyAlignment="1">
      <alignment horizontal="right" vertical="center" wrapText="1"/>
    </xf>
    <xf numFmtId="3" fontId="75" fillId="35" borderId="10" xfId="57" applyNumberFormat="1" applyFont="1" applyFill="1" applyBorder="1" applyAlignment="1">
      <alignment horizontal="right" vertical="center" wrapText="1"/>
    </xf>
    <xf numFmtId="0" fontId="75" fillId="35" borderId="10" xfId="0" applyFont="1" applyFill="1" applyBorder="1" applyAlignment="1">
      <alignment horizontal="left" vertical="center" wrapText="1"/>
    </xf>
    <xf numFmtId="0" fontId="75" fillId="35" borderId="10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vertical="center"/>
    </xf>
    <xf numFmtId="0" fontId="78" fillId="35" borderId="0" xfId="0" applyFont="1" applyFill="1" applyAlignment="1">
      <alignment vertical="center"/>
    </xf>
    <xf numFmtId="0" fontId="11" fillId="35" borderId="10" xfId="57" applyFont="1" applyFill="1" applyBorder="1" applyAlignment="1">
      <alignment horizontal="center" vertical="center" wrapText="1"/>
    </xf>
    <xf numFmtId="0" fontId="11" fillId="35" borderId="10" xfId="57" applyFont="1" applyFill="1" applyBorder="1" applyAlignment="1">
      <alignment vertical="center" wrapText="1"/>
    </xf>
    <xf numFmtId="0" fontId="11" fillId="35" borderId="10" xfId="57" applyNumberFormat="1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/>
    </xf>
    <xf numFmtId="0" fontId="11" fillId="35" borderId="0" xfId="0" applyFont="1" applyFill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 vertical="center"/>
    </xf>
    <xf numFmtId="0" fontId="11" fillId="35" borderId="10" xfId="57" applyFont="1" applyFill="1" applyBorder="1" applyAlignment="1">
      <alignment horizontal="left" vertical="center" wrapText="1"/>
    </xf>
    <xf numFmtId="3" fontId="11" fillId="35" borderId="10" xfId="0" applyNumberFormat="1" applyFont="1" applyFill="1" applyBorder="1" applyAlignment="1">
      <alignment horizontal="right" vertical="center"/>
    </xf>
    <xf numFmtId="0" fontId="11" fillId="35" borderId="10" xfId="0" applyNumberFormat="1" applyFont="1" applyFill="1" applyBorder="1" applyAlignment="1">
      <alignment horizontal="right" vertical="center"/>
    </xf>
    <xf numFmtId="0" fontId="11" fillId="35" borderId="10" xfId="0" applyNumberFormat="1" applyFont="1" applyFill="1" applyBorder="1" applyAlignment="1">
      <alignment horizontal="center" vertical="center"/>
    </xf>
    <xf numFmtId="0" fontId="75" fillId="35" borderId="10" xfId="0" applyNumberFormat="1" applyFont="1" applyFill="1" applyBorder="1" applyAlignment="1">
      <alignment horizontal="right" vertical="center"/>
    </xf>
    <xf numFmtId="0" fontId="75" fillId="35" borderId="0" xfId="0" applyFont="1" applyFill="1" applyAlignment="1">
      <alignment vertic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3" fontId="75" fillId="35" borderId="10" xfId="57" applyNumberFormat="1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vertical="center" wrapText="1"/>
    </xf>
    <xf numFmtId="0" fontId="11" fillId="35" borderId="10" xfId="57" applyNumberFormat="1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vertical="center"/>
    </xf>
    <xf numFmtId="0" fontId="75" fillId="35" borderId="10" xfId="57" applyFont="1" applyFill="1" applyBorder="1" applyAlignment="1" quotePrefix="1">
      <alignment vertical="center" wrapText="1"/>
    </xf>
    <xf numFmtId="0" fontId="11" fillId="3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right" vertical="center"/>
    </xf>
    <xf numFmtId="0" fontId="75" fillId="35" borderId="0" xfId="0" applyFont="1" applyFill="1" applyBorder="1" applyAlignment="1">
      <alignment vertical="center"/>
    </xf>
    <xf numFmtId="0" fontId="11" fillId="22" borderId="10" xfId="0" applyNumberFormat="1" applyFont="1" applyFill="1" applyBorder="1" applyAlignment="1">
      <alignment horizontal="center" vertical="center" wrapText="1"/>
    </xf>
    <xf numFmtId="3" fontId="75" fillId="22" borderId="10" xfId="57" applyNumberFormat="1" applyFont="1" applyFill="1" applyBorder="1" applyAlignment="1">
      <alignment horizontal="center" vertical="center" wrapText="1"/>
    </xf>
    <xf numFmtId="0" fontId="75" fillId="22" borderId="10" xfId="57" applyFont="1" applyFill="1" applyBorder="1" applyAlignment="1">
      <alignment horizontal="left" vertical="center" wrapText="1"/>
    </xf>
    <xf numFmtId="3" fontId="75" fillId="22" borderId="10" xfId="57" applyNumberFormat="1" applyFont="1" applyFill="1" applyBorder="1" applyAlignment="1">
      <alignment horizontal="right" vertical="center" wrapText="1"/>
    </xf>
    <xf numFmtId="3" fontId="11" fillId="22" borderId="10" xfId="57" applyNumberFormat="1" applyFont="1" applyFill="1" applyBorder="1" applyAlignment="1">
      <alignment vertical="center" wrapText="1"/>
    </xf>
    <xf numFmtId="0" fontId="75" fillId="22" borderId="10" xfId="0" applyFont="1" applyFill="1" applyBorder="1" applyAlignment="1">
      <alignment horizontal="left" vertical="center" wrapText="1"/>
    </xf>
    <xf numFmtId="0" fontId="75" fillId="22" borderId="10" xfId="0" applyFont="1" applyFill="1" applyBorder="1" applyAlignment="1">
      <alignment horizontal="center" vertical="center"/>
    </xf>
    <xf numFmtId="0" fontId="75" fillId="22" borderId="10" xfId="0" applyFont="1" applyFill="1" applyBorder="1" applyAlignment="1">
      <alignment vertical="center"/>
    </xf>
    <xf numFmtId="0" fontId="75" fillId="22" borderId="1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vertical="center"/>
    </xf>
    <xf numFmtId="0" fontId="75" fillId="22" borderId="0" xfId="0" applyFont="1" applyFill="1" applyBorder="1" applyAlignment="1">
      <alignment vertical="center"/>
    </xf>
    <xf numFmtId="0" fontId="14" fillId="22" borderId="10" xfId="57" applyFont="1" applyFill="1" applyBorder="1" applyAlignment="1">
      <alignment horizontal="center" vertical="center" wrapText="1"/>
    </xf>
    <xf numFmtId="0" fontId="14" fillId="22" borderId="10" xfId="57" applyFont="1" applyFill="1" applyBorder="1" applyAlignment="1">
      <alignment horizontal="left" vertical="center" wrapText="1"/>
    </xf>
    <xf numFmtId="3" fontId="14" fillId="22" borderId="10" xfId="57" applyNumberFormat="1" applyFont="1" applyFill="1" applyBorder="1" applyAlignment="1">
      <alignment horizontal="right" vertical="center" wrapText="1"/>
    </xf>
    <xf numFmtId="0" fontId="14" fillId="22" borderId="10" xfId="57" applyNumberFormat="1" applyFont="1" applyFill="1" applyBorder="1" applyAlignment="1">
      <alignment horizontal="right" vertical="center" wrapText="1"/>
    </xf>
    <xf numFmtId="0" fontId="14" fillId="22" borderId="10" xfId="57" applyNumberFormat="1" applyFont="1" applyFill="1" applyBorder="1" applyAlignment="1">
      <alignment vertical="center" wrapText="1"/>
    </xf>
    <xf numFmtId="49" fontId="14" fillId="22" borderId="10" xfId="57" applyNumberFormat="1" applyFont="1" applyFill="1" applyBorder="1" applyAlignment="1">
      <alignment horizontal="left" vertical="center" wrapText="1"/>
    </xf>
    <xf numFmtId="0" fontId="11" fillId="22" borderId="10" xfId="0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vertical="center"/>
    </xf>
    <xf numFmtId="0" fontId="14" fillId="22" borderId="0" xfId="0" applyFont="1" applyFill="1" applyBorder="1" applyAlignment="1">
      <alignment vertical="center"/>
    </xf>
    <xf numFmtId="0" fontId="75" fillId="22" borderId="10" xfId="57" applyFont="1" applyFill="1" applyBorder="1" applyAlignment="1">
      <alignment horizontal="center" vertical="center" wrapText="1"/>
    </xf>
    <xf numFmtId="0" fontId="75" fillId="22" borderId="10" xfId="57" applyFont="1" applyFill="1" applyBorder="1" applyAlignment="1">
      <alignment vertical="center" wrapText="1"/>
    </xf>
    <xf numFmtId="0" fontId="75" fillId="22" borderId="10" xfId="57" applyFont="1" applyFill="1" applyBorder="1" applyAlignment="1" quotePrefix="1">
      <alignment vertical="center" wrapText="1"/>
    </xf>
    <xf numFmtId="0" fontId="75" fillId="22" borderId="0" xfId="0" applyFont="1" applyFill="1" applyAlignment="1">
      <alignment vertical="center"/>
    </xf>
    <xf numFmtId="3" fontId="11" fillId="22" borderId="10" xfId="57" applyNumberFormat="1" applyFont="1" applyFill="1" applyBorder="1" applyAlignment="1">
      <alignment horizontal="center" vertical="center" wrapText="1"/>
    </xf>
    <xf numFmtId="0" fontId="11" fillId="22" borderId="10" xfId="57" applyFont="1" applyFill="1" applyBorder="1" applyAlignment="1">
      <alignment horizontal="left" vertical="center" wrapText="1"/>
    </xf>
    <xf numFmtId="173" fontId="11" fillId="22" borderId="10" xfId="57" applyNumberFormat="1" applyFont="1" applyFill="1" applyBorder="1" applyAlignment="1">
      <alignment horizontal="right" vertical="center" wrapText="1"/>
    </xf>
    <xf numFmtId="0" fontId="11" fillId="22" borderId="10" xfId="0" applyNumberFormat="1" applyFont="1" applyFill="1" applyBorder="1" applyAlignment="1">
      <alignment horizontal="right" vertical="center"/>
    </xf>
    <xf numFmtId="0" fontId="11" fillId="22" borderId="10" xfId="57" applyNumberFormat="1" applyFont="1" applyFill="1" applyBorder="1" applyAlignment="1">
      <alignment vertical="center" wrapText="1"/>
    </xf>
    <xf numFmtId="0" fontId="11" fillId="22" borderId="10" xfId="0" applyFont="1" applyFill="1" applyBorder="1" applyAlignment="1">
      <alignment horizontal="left" vertical="center" wrapText="1"/>
    </xf>
    <xf numFmtId="0" fontId="10" fillId="22" borderId="10" xfId="0" applyFont="1" applyFill="1" applyBorder="1" applyAlignment="1">
      <alignment horizontal="center" vertical="center"/>
    </xf>
    <xf numFmtId="0" fontId="10" fillId="22" borderId="0" xfId="0" applyFont="1" applyFill="1" applyAlignment="1">
      <alignment horizontal="center" vertical="center"/>
    </xf>
    <xf numFmtId="0" fontId="11" fillId="22" borderId="10" xfId="0" applyNumberFormat="1" applyFont="1" applyFill="1" applyBorder="1" applyAlignment="1">
      <alignment horizontal="center" vertical="center"/>
    </xf>
    <xf numFmtId="0" fontId="11" fillId="22" borderId="10" xfId="57" applyFont="1" applyFill="1" applyBorder="1" applyAlignment="1">
      <alignment horizontal="center" vertical="center" wrapText="1"/>
    </xf>
    <xf numFmtId="0" fontId="11" fillId="22" borderId="10" xfId="57" applyFont="1" applyFill="1" applyBorder="1" applyAlignment="1">
      <alignment vertical="center" wrapText="1"/>
    </xf>
    <xf numFmtId="173" fontId="11" fillId="22" borderId="10" xfId="57" applyNumberFormat="1" applyFont="1" applyFill="1" applyBorder="1" applyAlignment="1">
      <alignment vertical="center" wrapText="1"/>
    </xf>
    <xf numFmtId="0" fontId="11" fillId="22" borderId="10" xfId="0" applyFont="1" applyFill="1" applyBorder="1" applyAlignment="1">
      <alignment horizontal="right" vertical="center"/>
    </xf>
    <xf numFmtId="0" fontId="11" fillId="22" borderId="0" xfId="0" applyFont="1" applyFill="1" applyAlignment="1">
      <alignment vertical="center"/>
    </xf>
    <xf numFmtId="0" fontId="11" fillId="22" borderId="10" xfId="57" applyFont="1" applyFill="1" applyBorder="1" applyAlignment="1" quotePrefix="1">
      <alignment vertical="center" wrapText="1"/>
    </xf>
    <xf numFmtId="0" fontId="11" fillId="22" borderId="10" xfId="57" applyNumberFormat="1" applyFont="1" applyFill="1" applyBorder="1" applyAlignment="1">
      <alignment horizontal="center" vertical="center" wrapText="1"/>
    </xf>
    <xf numFmtId="3" fontId="11" fillId="22" borderId="10" xfId="0" applyNumberFormat="1" applyFont="1" applyFill="1" applyBorder="1" applyAlignment="1">
      <alignment horizontal="right" vertical="center"/>
    </xf>
    <xf numFmtId="0" fontId="11" fillId="22" borderId="10" xfId="0" applyFont="1" applyFill="1" applyBorder="1" applyAlignment="1">
      <alignment vertical="center" wrapText="1"/>
    </xf>
    <xf numFmtId="0" fontId="74" fillId="22" borderId="10" xfId="57" applyNumberFormat="1" applyFont="1" applyFill="1" applyBorder="1" applyAlignment="1">
      <alignment horizontal="center" vertical="center" wrapText="1"/>
    </xf>
    <xf numFmtId="3" fontId="74" fillId="22" borderId="10" xfId="57" applyNumberFormat="1" applyFont="1" applyFill="1" applyBorder="1" applyAlignment="1">
      <alignment horizontal="center" vertical="center" wrapText="1"/>
    </xf>
    <xf numFmtId="0" fontId="74" fillId="22" borderId="10" xfId="57" applyFont="1" applyFill="1" applyBorder="1" applyAlignment="1">
      <alignment vertical="center" wrapText="1"/>
    </xf>
    <xf numFmtId="3" fontId="74" fillId="22" borderId="10" xfId="57" applyNumberFormat="1" applyFont="1" applyFill="1" applyBorder="1" applyAlignment="1">
      <alignment vertical="center" wrapText="1"/>
    </xf>
    <xf numFmtId="0" fontId="74" fillId="22" borderId="10" xfId="0" applyFont="1" applyFill="1" applyBorder="1" applyAlignment="1">
      <alignment vertical="center"/>
    </xf>
    <xf numFmtId="0" fontId="74" fillId="22" borderId="10" xfId="57" applyNumberFormat="1" applyFont="1" applyFill="1" applyBorder="1" applyAlignment="1">
      <alignment vertical="center" wrapText="1"/>
    </xf>
    <xf numFmtId="0" fontId="74" fillId="22" borderId="10" xfId="0" applyFont="1" applyFill="1" applyBorder="1" applyAlignment="1">
      <alignment horizontal="center" vertical="center"/>
    </xf>
    <xf numFmtId="0" fontId="74" fillId="22" borderId="10" xfId="0" applyFont="1" applyFill="1" applyBorder="1" applyAlignment="1">
      <alignment vertical="center" wrapText="1"/>
    </xf>
    <xf numFmtId="0" fontId="74" fillId="22" borderId="0" xfId="0" applyFont="1" applyFill="1" applyAlignment="1">
      <alignment vertical="center"/>
    </xf>
    <xf numFmtId="0" fontId="84" fillId="22" borderId="10" xfId="0" applyFont="1" applyFill="1" applyBorder="1" applyAlignment="1">
      <alignment horizontal="center" vertical="center" wrapText="1"/>
    </xf>
    <xf numFmtId="0" fontId="76" fillId="22" borderId="10" xfId="57" applyFont="1" applyFill="1" applyBorder="1" applyAlignment="1">
      <alignment vertical="center" wrapText="1"/>
    </xf>
    <xf numFmtId="3" fontId="76" fillId="22" borderId="10" xfId="57" applyNumberFormat="1" applyFont="1" applyFill="1" applyBorder="1" applyAlignment="1">
      <alignment horizontal="right" vertical="center" wrapText="1"/>
    </xf>
    <xf numFmtId="0" fontId="76" fillId="22" borderId="10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vertical="center"/>
    </xf>
    <xf numFmtId="0" fontId="76" fillId="22" borderId="10" xfId="0" applyFont="1" applyFill="1" applyBorder="1" applyAlignment="1">
      <alignment vertical="center"/>
    </xf>
    <xf numFmtId="0" fontId="76" fillId="22" borderId="0" xfId="0" applyFont="1" applyFill="1" applyAlignment="1">
      <alignment vertical="center"/>
    </xf>
    <xf numFmtId="0" fontId="76" fillId="22" borderId="10" xfId="0" applyFont="1" applyFill="1" applyBorder="1" applyAlignment="1">
      <alignment vertical="center" wrapText="1"/>
    </xf>
    <xf numFmtId="3" fontId="75" fillId="22" borderId="10" xfId="57" applyNumberFormat="1" applyFont="1" applyFill="1" applyBorder="1" applyAlignment="1">
      <alignment vertical="center" wrapText="1"/>
    </xf>
    <xf numFmtId="0" fontId="75" fillId="22" borderId="10" xfId="57" applyNumberFormat="1" applyFont="1" applyFill="1" applyBorder="1" applyAlignment="1">
      <alignment vertical="center" wrapText="1"/>
    </xf>
    <xf numFmtId="0" fontId="75" fillId="22" borderId="10" xfId="0" applyFont="1" applyFill="1" applyBorder="1" applyAlignment="1">
      <alignment vertical="center" wrapText="1"/>
    </xf>
    <xf numFmtId="0" fontId="11" fillId="22" borderId="10" xfId="0" applyFont="1" applyFill="1" applyBorder="1" applyAlignment="1">
      <alignment horizontal="left" vertical="center"/>
    </xf>
    <xf numFmtId="0" fontId="75" fillId="22" borderId="10" xfId="57" applyNumberFormat="1" applyFont="1" applyFill="1" applyBorder="1" applyAlignment="1">
      <alignment horizontal="center" vertical="center" wrapText="1"/>
    </xf>
    <xf numFmtId="0" fontId="10" fillId="22" borderId="10" xfId="57" applyFont="1" applyFill="1" applyBorder="1" applyAlignment="1">
      <alignment horizontal="center" vertical="center" wrapText="1"/>
    </xf>
    <xf numFmtId="0" fontId="10" fillId="22" borderId="10" xfId="57" applyFont="1" applyFill="1" applyBorder="1" applyAlignment="1">
      <alignment vertical="center" wrapText="1"/>
    </xf>
    <xf numFmtId="173" fontId="10" fillId="22" borderId="10" xfId="57" applyNumberFormat="1" applyFont="1" applyFill="1" applyBorder="1" applyAlignment="1">
      <alignment vertical="center" wrapText="1"/>
    </xf>
    <xf numFmtId="0" fontId="10" fillId="22" borderId="10" xfId="57" applyNumberFormat="1" applyFont="1" applyFill="1" applyBorder="1" applyAlignment="1">
      <alignment vertical="center" wrapText="1"/>
    </xf>
    <xf numFmtId="3" fontId="10" fillId="22" borderId="10" xfId="0" applyNumberFormat="1" applyFont="1" applyFill="1" applyBorder="1" applyAlignment="1">
      <alignment vertical="center"/>
    </xf>
    <xf numFmtId="0" fontId="10" fillId="22" borderId="10" xfId="0" applyFont="1" applyFill="1" applyBorder="1" applyAlignment="1">
      <alignment horizontal="center" vertical="center" wrapText="1"/>
    </xf>
    <xf numFmtId="0" fontId="10" fillId="22" borderId="0" xfId="0" applyFont="1" applyFill="1" applyAlignment="1">
      <alignment vertical="center"/>
    </xf>
    <xf numFmtId="0" fontId="10" fillId="22" borderId="10" xfId="57" applyNumberFormat="1" applyFont="1" applyFill="1" applyBorder="1" applyAlignment="1">
      <alignment horizontal="center" vertical="center" wrapText="1"/>
    </xf>
    <xf numFmtId="0" fontId="75" fillId="22" borderId="10" xfId="0" applyFont="1" applyFill="1" applyBorder="1" applyAlignment="1">
      <alignment horizontal="left" vertical="center"/>
    </xf>
    <xf numFmtId="0" fontId="74" fillId="22" borderId="10" xfId="57" applyFont="1" applyFill="1" applyBorder="1" applyAlignment="1">
      <alignment horizontal="left" vertical="center" wrapText="1"/>
    </xf>
    <xf numFmtId="0" fontId="32" fillId="0" borderId="10" xfId="57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57" fillId="0" borderId="10" xfId="57" applyNumberFormat="1" applyFont="1" applyFill="1" applyBorder="1" applyAlignment="1">
      <alignment horizontal="center" vertical="center" wrapText="1"/>
    </xf>
    <xf numFmtId="3" fontId="57" fillId="0" borderId="10" xfId="57" applyNumberFormat="1" applyFont="1" applyFill="1" applyBorder="1" applyAlignment="1">
      <alignment horizontal="center" vertical="center" wrapText="1"/>
    </xf>
    <xf numFmtId="0" fontId="57" fillId="0" borderId="10" xfId="57" applyFont="1" applyFill="1" applyBorder="1" applyAlignment="1">
      <alignment horizontal="left" vertical="center" wrapText="1"/>
    </xf>
    <xf numFmtId="3" fontId="57" fillId="0" borderId="10" xfId="57" applyNumberFormat="1" applyFont="1" applyFill="1" applyBorder="1" applyAlignment="1">
      <alignment horizontal="right" vertical="center" wrapText="1"/>
    </xf>
    <xf numFmtId="0" fontId="57" fillId="0" borderId="10" xfId="57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 wrapText="1"/>
    </xf>
    <xf numFmtId="0" fontId="87" fillId="0" borderId="10" xfId="0" applyFont="1" applyFill="1" applyBorder="1" applyAlignment="1">
      <alignment vertical="center"/>
    </xf>
    <xf numFmtId="0" fontId="87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88" fillId="0" borderId="10" xfId="57" applyNumberFormat="1" applyFont="1" applyFill="1" applyBorder="1" applyAlignment="1">
      <alignment horizontal="center" vertical="center" wrapText="1"/>
    </xf>
    <xf numFmtId="0" fontId="88" fillId="0" borderId="10" xfId="57" applyFont="1" applyFill="1" applyBorder="1" applyAlignment="1">
      <alignment horizontal="center" vertical="center" wrapText="1"/>
    </xf>
    <xf numFmtId="0" fontId="88" fillId="0" borderId="10" xfId="57" applyFont="1" applyFill="1" applyBorder="1" applyAlignment="1">
      <alignment vertical="center" wrapText="1"/>
    </xf>
    <xf numFmtId="3" fontId="88" fillId="0" borderId="10" xfId="57" applyNumberFormat="1" applyFont="1" applyFill="1" applyBorder="1" applyAlignment="1">
      <alignment vertical="center" wrapText="1"/>
    </xf>
    <xf numFmtId="3" fontId="88" fillId="0" borderId="10" xfId="57" applyNumberFormat="1" applyFont="1" applyFill="1" applyBorder="1" applyAlignment="1">
      <alignment horizontal="right" vertical="center" wrapText="1"/>
    </xf>
    <xf numFmtId="0" fontId="88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vertical="center"/>
    </xf>
    <xf numFmtId="0" fontId="88" fillId="0" borderId="10" xfId="0" applyFont="1" applyFill="1" applyBorder="1" applyAlignment="1">
      <alignment vertical="center" wrapText="1"/>
    </xf>
    <xf numFmtId="0" fontId="88" fillId="0" borderId="0" xfId="0" applyFont="1" applyFill="1" applyAlignment="1">
      <alignment vertical="center"/>
    </xf>
    <xf numFmtId="0" fontId="88" fillId="0" borderId="10" xfId="57" applyFont="1" applyFill="1" applyBorder="1" applyAlignment="1">
      <alignment horizontal="left" vertical="center" wrapText="1"/>
    </xf>
    <xf numFmtId="173" fontId="88" fillId="0" borderId="10" xfId="57" applyNumberFormat="1" applyFont="1" applyFill="1" applyBorder="1" applyAlignment="1">
      <alignment horizontal="right" vertical="center" wrapText="1"/>
    </xf>
    <xf numFmtId="0" fontId="88" fillId="0" borderId="10" xfId="0" applyFont="1" applyFill="1" applyBorder="1" applyAlignment="1">
      <alignment horizontal="left" vertical="center" wrapText="1"/>
    </xf>
    <xf numFmtId="0" fontId="88" fillId="0" borderId="10" xfId="0" applyFont="1" applyFill="1" applyBorder="1" applyAlignment="1">
      <alignment horizontal="right" vertical="center"/>
    </xf>
    <xf numFmtId="0" fontId="88" fillId="0" borderId="0" xfId="0" applyFont="1" applyFill="1" applyAlignment="1">
      <alignment horizontal="center" vertical="center"/>
    </xf>
    <xf numFmtId="0" fontId="81" fillId="0" borderId="10" xfId="57" applyFont="1" applyFill="1" applyBorder="1" applyAlignment="1">
      <alignment horizontal="center" vertical="center" wrapText="1"/>
    </xf>
    <xf numFmtId="0" fontId="81" fillId="0" borderId="10" xfId="57" applyFont="1" applyFill="1" applyBorder="1" applyAlignment="1">
      <alignment vertical="center" wrapText="1"/>
    </xf>
    <xf numFmtId="3" fontId="81" fillId="0" borderId="10" xfId="57" applyNumberFormat="1" applyFont="1" applyFill="1" applyBorder="1" applyAlignment="1">
      <alignment vertical="center" wrapText="1"/>
    </xf>
    <xf numFmtId="0" fontId="81" fillId="0" borderId="10" xfId="57" applyNumberFormat="1" applyFont="1" applyFill="1" applyBorder="1" applyAlignment="1">
      <alignment horizontal="right" vertical="center" wrapText="1"/>
    </xf>
    <xf numFmtId="0" fontId="81" fillId="0" borderId="0" xfId="0" applyFont="1" applyFill="1" applyAlignment="1">
      <alignment vertical="center"/>
    </xf>
    <xf numFmtId="1" fontId="81" fillId="0" borderId="10" xfId="0" applyNumberFormat="1" applyFont="1" applyFill="1" applyBorder="1" applyAlignment="1">
      <alignment vertical="center"/>
    </xf>
    <xf numFmtId="0" fontId="81" fillId="0" borderId="1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vertical="center"/>
    </xf>
    <xf numFmtId="0" fontId="81" fillId="0" borderId="10" xfId="0" applyNumberFormat="1" applyFont="1" applyFill="1" applyBorder="1" applyAlignment="1">
      <alignment horizontal="center" vertical="center" wrapText="1"/>
    </xf>
    <xf numFmtId="173" fontId="81" fillId="0" borderId="10" xfId="57" applyNumberFormat="1" applyFont="1" applyFill="1" applyBorder="1" applyAlignment="1">
      <alignment horizontal="right" vertical="center" wrapText="1"/>
    </xf>
    <xf numFmtId="0" fontId="81" fillId="0" borderId="10" xfId="57" applyNumberFormat="1" applyFont="1" applyFill="1" applyBorder="1" applyAlignment="1">
      <alignment vertical="center" wrapText="1"/>
    </xf>
    <xf numFmtId="3" fontId="88" fillId="0" borderId="10" xfId="0" applyNumberFormat="1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3" fontId="18" fillId="0" borderId="10" xfId="57" applyNumberFormat="1" applyFont="1" applyFill="1" applyBorder="1" applyAlignment="1">
      <alignment horizontal="center" vertical="center" wrapText="1"/>
    </xf>
    <xf numFmtId="0" fontId="18" fillId="0" borderId="10" xfId="57" applyFont="1" applyFill="1" applyBorder="1" applyAlignment="1">
      <alignment vertical="center" wrapText="1"/>
    </xf>
    <xf numFmtId="173" fontId="18" fillId="0" borderId="10" xfId="57" applyNumberFormat="1" applyFont="1" applyFill="1" applyBorder="1" applyAlignment="1">
      <alignment vertical="center" wrapText="1"/>
    </xf>
    <xf numFmtId="0" fontId="18" fillId="0" borderId="10" xfId="57" applyNumberFormat="1" applyFont="1" applyFill="1" applyBorder="1" applyAlignment="1">
      <alignment horizontal="right" vertical="center" wrapText="1"/>
    </xf>
    <xf numFmtId="0" fontId="18" fillId="0" borderId="10" xfId="57" applyNumberFormat="1" applyFont="1" applyFill="1" applyBorder="1" applyAlignment="1">
      <alignment vertical="center" wrapText="1"/>
    </xf>
    <xf numFmtId="0" fontId="18" fillId="0" borderId="10" xfId="57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0" fillId="22" borderId="10" xfId="0" applyNumberFormat="1" applyFont="1" applyFill="1" applyBorder="1" applyAlignment="1">
      <alignment horizontal="center" vertical="center"/>
    </xf>
    <xf numFmtId="3" fontId="18" fillId="22" borderId="10" xfId="57" applyNumberFormat="1" applyFont="1" applyFill="1" applyBorder="1" applyAlignment="1">
      <alignment horizontal="center" vertical="center" wrapText="1"/>
    </xf>
    <xf numFmtId="0" fontId="18" fillId="22" borderId="10" xfId="57" applyFont="1" applyFill="1" applyBorder="1" applyAlignment="1">
      <alignment vertical="center" wrapText="1"/>
    </xf>
    <xf numFmtId="173" fontId="18" fillId="22" borderId="10" xfId="57" applyNumberFormat="1" applyFont="1" applyFill="1" applyBorder="1" applyAlignment="1">
      <alignment vertical="center" wrapText="1"/>
    </xf>
    <xf numFmtId="0" fontId="18" fillId="22" borderId="10" xfId="0" applyFont="1" applyFill="1" applyBorder="1" applyAlignment="1">
      <alignment horizontal="right" vertical="center"/>
    </xf>
    <xf numFmtId="0" fontId="18" fillId="22" borderId="10" xfId="57" applyNumberFormat="1" applyFont="1" applyFill="1" applyBorder="1" applyAlignment="1">
      <alignment vertical="center" wrapText="1"/>
    </xf>
    <xf numFmtId="0" fontId="20" fillId="22" borderId="10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vertical="center"/>
    </xf>
    <xf numFmtId="0" fontId="18" fillId="22" borderId="0" xfId="0" applyFont="1" applyFill="1" applyAlignment="1">
      <alignment vertical="center"/>
    </xf>
    <xf numFmtId="0" fontId="20" fillId="0" borderId="10" xfId="57" applyNumberFormat="1" applyFont="1" applyFill="1" applyBorder="1" applyAlignment="1">
      <alignment horizontal="center" vertical="center" wrapText="1"/>
    </xf>
    <xf numFmtId="3" fontId="18" fillId="0" borderId="10" xfId="57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73" fontId="88" fillId="0" borderId="12" xfId="57" applyNumberFormat="1" applyFont="1" applyFill="1" applyBorder="1" applyAlignment="1">
      <alignment vertical="center" wrapText="1"/>
    </xf>
    <xf numFmtId="0" fontId="88" fillId="0" borderId="10" xfId="57" applyNumberFormat="1" applyFont="1" applyFill="1" applyBorder="1" applyAlignment="1">
      <alignment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center" vertical="center" wrapText="1"/>
    </xf>
    <xf numFmtId="173" fontId="88" fillId="0" borderId="10" xfId="57" applyNumberFormat="1" applyFont="1" applyFill="1" applyBorder="1" applyAlignment="1">
      <alignment vertical="center" wrapText="1"/>
    </xf>
    <xf numFmtId="0" fontId="81" fillId="0" borderId="10" xfId="0" applyNumberFormat="1" applyFont="1" applyFill="1" applyBorder="1" applyAlignment="1">
      <alignment horizontal="center" vertical="center"/>
    </xf>
    <xf numFmtId="173" fontId="81" fillId="0" borderId="10" xfId="57" applyNumberFormat="1" applyFont="1" applyFill="1" applyBorder="1" applyAlignment="1">
      <alignment vertical="center" wrapText="1"/>
    </xf>
    <xf numFmtId="0" fontId="81" fillId="0" borderId="10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0" fillId="33" borderId="10" xfId="57" applyFont="1" applyFill="1" applyBorder="1" applyAlignment="1">
      <alignment horizontal="center" vertical="center" wrapText="1"/>
    </xf>
    <xf numFmtId="0" fontId="10" fillId="33" borderId="10" xfId="57" applyFont="1" applyFill="1" applyBorder="1" applyAlignment="1">
      <alignment vertical="center" wrapText="1"/>
    </xf>
    <xf numFmtId="0" fontId="89" fillId="0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right" vertical="center"/>
    </xf>
    <xf numFmtId="0" fontId="10" fillId="33" borderId="10" xfId="57" applyFont="1" applyFill="1" applyBorder="1" applyAlignment="1">
      <alignment horizontal="left" vertical="center" wrapText="1"/>
    </xf>
    <xf numFmtId="173" fontId="11" fillId="33" borderId="10" xfId="57" applyNumberFormat="1" applyFont="1" applyFill="1" applyBorder="1" applyAlignment="1">
      <alignment vertical="center" wrapText="1"/>
    </xf>
    <xf numFmtId="0" fontId="11" fillId="33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" fontId="10" fillId="33" borderId="10" xfId="57" applyNumberFormat="1" applyFont="1" applyFill="1" applyBorder="1" applyAlignment="1">
      <alignment horizontal="center" vertical="center" wrapText="1"/>
    </xf>
    <xf numFmtId="3" fontId="10" fillId="33" borderId="10" xfId="57" applyNumberFormat="1" applyFont="1" applyFill="1" applyBorder="1" applyAlignment="1">
      <alignment vertical="center" wrapText="1"/>
    </xf>
    <xf numFmtId="0" fontId="32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4" xfId="57" applyNumberFormat="1" applyFont="1" applyFill="1" applyBorder="1" applyAlignment="1">
      <alignment vertical="center" wrapText="1"/>
    </xf>
    <xf numFmtId="0" fontId="74" fillId="0" borderId="14" xfId="57" applyFont="1" applyFill="1" applyBorder="1" applyAlignment="1">
      <alignment vertical="center" wrapText="1"/>
    </xf>
    <xf numFmtId="0" fontId="74" fillId="0" borderId="10" xfId="57" applyNumberFormat="1" applyFont="1" applyFill="1" applyBorder="1" applyAlignment="1">
      <alignment vertical="center" wrapText="1"/>
    </xf>
    <xf numFmtId="0" fontId="74" fillId="0" borderId="10" xfId="0" applyNumberFormat="1" applyFont="1" applyFill="1" applyBorder="1" applyAlignment="1">
      <alignment horizontal="center" vertical="center"/>
    </xf>
    <xf numFmtId="173" fontId="74" fillId="0" borderId="10" xfId="57" applyNumberFormat="1" applyFont="1" applyFill="1" applyBorder="1" applyAlignment="1">
      <alignment vertical="center" wrapText="1"/>
    </xf>
    <xf numFmtId="3" fontId="74" fillId="0" borderId="10" xfId="0" applyNumberFormat="1" applyFont="1" applyFill="1" applyBorder="1" applyAlignment="1">
      <alignment vertical="center"/>
    </xf>
    <xf numFmtId="0" fontId="74" fillId="0" borderId="10" xfId="0" applyFont="1" applyFill="1" applyBorder="1" applyAlignment="1" quotePrefix="1">
      <alignment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3" fontId="10" fillId="0" borderId="10" xfId="57" applyNumberFormat="1" applyFont="1" applyFill="1" applyBorder="1" applyAlignment="1">
      <alignment horizontal="left" vertical="center" wrapText="1"/>
    </xf>
    <xf numFmtId="0" fontId="33" fillId="33" borderId="0" xfId="0" applyFont="1" applyFill="1" applyAlignment="1">
      <alignment horizontal="center" vertical="center" wrapText="1"/>
    </xf>
    <xf numFmtId="44" fontId="16" fillId="0" borderId="0" xfId="0" applyNumberFormat="1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173" fontId="11" fillId="33" borderId="10" xfId="57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ONG\Ben%20xe\Ben%20xe%20khach%20Phia%20Nam\G&#7917;i%20&#272;&#244;_B&#7871;n%20xe%20Ph&#237;a%20Nam%20v&#224;%20Nam%20Tr&#7921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ch%20xe%20xuat%20ben%202022_Tiep%20tuc%20cap%20nh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ch%20xe%20xuat%20ben%202023_Tiep%20tuc%20cap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D"/>
      <sheetName val="PN"/>
      <sheetName val="GT"/>
      <sheetName val="QL"/>
      <sheetName val="HH"/>
      <sheetName val="TL"/>
      <sheetName val="ML"/>
      <sheetName val="NT"/>
      <sheetName val="NH"/>
      <sheetName val="QN"/>
      <sheetName val="TN"/>
      <sheetName val="VB"/>
      <sheetName val="XT"/>
      <sheetName val="YY"/>
      <sheetName val="QH dinh huong cua Bo GTVT"/>
    </sheetNames>
    <sheetDataSet>
      <sheetData sheetId="2">
        <row r="2">
          <cell r="B2" t="str">
            <v>MÃ TUYẾN</v>
          </cell>
          <cell r="C2" t="str">
            <v>TÊN TUYẾN</v>
          </cell>
          <cell r="D2" t="str">
            <v>BẾN ĐI</v>
          </cell>
          <cell r="E2" t="str">
            <v>BẾN ĐẾN</v>
          </cell>
          <cell r="F2" t="str">
            <v>KM</v>
          </cell>
          <cell r="G2" t="str">
            <v>VÒNG/
THÁNG</v>
          </cell>
        </row>
        <row r="3">
          <cell r="B3" t="str">
            <v>1829.1412.A</v>
          </cell>
          <cell r="C3" t="str">
            <v>Nam Định-Hà Nội</v>
          </cell>
          <cell r="D3" t="str">
            <v>Giao Thủy</v>
          </cell>
          <cell r="E3" t="str">
            <v>Gia Lâm</v>
          </cell>
          <cell r="F3">
            <v>170</v>
          </cell>
          <cell r="G3">
            <v>30</v>
          </cell>
        </row>
        <row r="4">
          <cell r="B4" t="str">
            <v>1829.1412.A</v>
          </cell>
          <cell r="E4" t="str">
            <v>Gia Lâm</v>
          </cell>
          <cell r="G4">
            <v>30</v>
          </cell>
        </row>
        <row r="5">
          <cell r="B5" t="str">
            <v>1829.1411.A</v>
          </cell>
          <cell r="E5" t="str">
            <v>Giáp Bát</v>
          </cell>
          <cell r="G5">
            <v>30</v>
          </cell>
        </row>
        <row r="6">
          <cell r="B6" t="str">
            <v>1829.1411.A</v>
          </cell>
          <cell r="E6" t="str">
            <v>Giáp Bát</v>
          </cell>
          <cell r="G6">
            <v>30</v>
          </cell>
        </row>
        <row r="7">
          <cell r="B7" t="str">
            <v>1829.1411.A</v>
          </cell>
          <cell r="E7" t="str">
            <v>Giáp Bát</v>
          </cell>
          <cell r="G7">
            <v>30</v>
          </cell>
        </row>
        <row r="8">
          <cell r="B8" t="str">
            <v>1829.1411.A</v>
          </cell>
          <cell r="E8" t="str">
            <v>Giáp Bát</v>
          </cell>
          <cell r="G8">
            <v>30</v>
          </cell>
        </row>
        <row r="9">
          <cell r="B9" t="str">
            <v>1829.1411.A</v>
          </cell>
          <cell r="E9" t="str">
            <v>Giáp Bát</v>
          </cell>
          <cell r="G9">
            <v>30</v>
          </cell>
        </row>
        <row r="10">
          <cell r="B10" t="str">
            <v>1829.1411.A</v>
          </cell>
          <cell r="E10" t="str">
            <v>Giáp Bát</v>
          </cell>
          <cell r="G10">
            <v>30</v>
          </cell>
        </row>
        <row r="11">
          <cell r="B11" t="str">
            <v>1829.1411.A</v>
          </cell>
          <cell r="E11" t="str">
            <v>Giáp Bát</v>
          </cell>
          <cell r="G11">
            <v>30</v>
          </cell>
        </row>
        <row r="12">
          <cell r="B12" t="str">
            <v>1829.1411.A</v>
          </cell>
          <cell r="E12" t="str">
            <v>Giáp Bát</v>
          </cell>
          <cell r="G12">
            <v>30</v>
          </cell>
        </row>
        <row r="13">
          <cell r="B13" t="str">
            <v>1829.1411.A</v>
          </cell>
          <cell r="E13" t="str">
            <v>Giáp Bát</v>
          </cell>
          <cell r="G13">
            <v>30</v>
          </cell>
        </row>
        <row r="14">
          <cell r="B14" t="str">
            <v>1829.1411.A</v>
          </cell>
          <cell r="E14" t="str">
            <v>Giáp Bát</v>
          </cell>
          <cell r="G14">
            <v>30</v>
          </cell>
        </row>
        <row r="15">
          <cell r="B15" t="str">
            <v>1829.1411.A</v>
          </cell>
          <cell r="E15" t="str">
            <v>Giáp Bát</v>
          </cell>
          <cell r="G15">
            <v>30</v>
          </cell>
        </row>
        <row r="16">
          <cell r="B16" t="str">
            <v>1829.1411.A</v>
          </cell>
          <cell r="E16" t="str">
            <v>Giáp Bát</v>
          </cell>
          <cell r="G16">
            <v>30</v>
          </cell>
        </row>
        <row r="17">
          <cell r="B17" t="str">
            <v>1829.1411.A</v>
          </cell>
          <cell r="E17" t="str">
            <v>Giáp Bát</v>
          </cell>
          <cell r="G17">
            <v>30</v>
          </cell>
        </row>
        <row r="18">
          <cell r="B18" t="str">
            <v>1829.1411.A</v>
          </cell>
          <cell r="E18" t="str">
            <v>Giáp Bát</v>
          </cell>
          <cell r="G18">
            <v>30</v>
          </cell>
        </row>
        <row r="19">
          <cell r="B19" t="str">
            <v>1829.1411.A</v>
          </cell>
          <cell r="E19" t="str">
            <v>Giáp Bát</v>
          </cell>
          <cell r="G19">
            <v>30</v>
          </cell>
        </row>
        <row r="20">
          <cell r="B20" t="str">
            <v>1829.1411.A</v>
          </cell>
          <cell r="E20" t="str">
            <v>Giáp Bát</v>
          </cell>
          <cell r="G20">
            <v>30</v>
          </cell>
        </row>
        <row r="21">
          <cell r="B21" t="str">
            <v>1829.1411.A</v>
          </cell>
          <cell r="C21" t="str">
            <v>Nam Định-Hà Nội</v>
          </cell>
          <cell r="D21" t="str">
            <v>Giao Thủy</v>
          </cell>
          <cell r="E21" t="str">
            <v>Giáp Bát</v>
          </cell>
          <cell r="F21">
            <v>137</v>
          </cell>
          <cell r="G21">
            <v>30</v>
          </cell>
        </row>
        <row r="22">
          <cell r="B22" t="str">
            <v>1829.1411.A</v>
          </cell>
          <cell r="E22" t="str">
            <v>Giáp Bát</v>
          </cell>
          <cell r="G22">
            <v>30</v>
          </cell>
        </row>
        <row r="23">
          <cell r="B23" t="str">
            <v>1829.1411.A</v>
          </cell>
          <cell r="E23" t="str">
            <v>Giáp Bát</v>
          </cell>
          <cell r="G23">
            <v>30</v>
          </cell>
        </row>
        <row r="24">
          <cell r="B24" t="str">
            <v>1829.1411.A</v>
          </cell>
          <cell r="E24" t="str">
            <v>Giáp Bát</v>
          </cell>
          <cell r="G24">
            <v>30</v>
          </cell>
        </row>
        <row r="25">
          <cell r="B25" t="str">
            <v>1829.1411.A</v>
          </cell>
          <cell r="E25" t="str">
            <v>Giáp Bát</v>
          </cell>
          <cell r="G25">
            <v>30</v>
          </cell>
        </row>
        <row r="26">
          <cell r="B26" t="str">
            <v>1829.1411.A</v>
          </cell>
          <cell r="G26">
            <v>30</v>
          </cell>
        </row>
        <row r="27">
          <cell r="B27" t="str">
            <v>1829.1411.A</v>
          </cell>
          <cell r="E27" t="str">
            <v>Giáp Bát</v>
          </cell>
          <cell r="G27">
            <v>30</v>
          </cell>
        </row>
        <row r="28">
          <cell r="B28" t="str">
            <v>1829.1411.A</v>
          </cell>
          <cell r="E28" t="str">
            <v>Giáp Bát</v>
          </cell>
          <cell r="G28">
            <v>30</v>
          </cell>
        </row>
        <row r="29">
          <cell r="B29" t="str">
            <v>1829.1411.A</v>
          </cell>
          <cell r="E29" t="str">
            <v>Giáp Bát</v>
          </cell>
          <cell r="G29">
            <v>30</v>
          </cell>
        </row>
        <row r="30">
          <cell r="B30" t="str">
            <v>1829.1411.A</v>
          </cell>
          <cell r="E30" t="str">
            <v>Giáp Bát</v>
          </cell>
          <cell r="G30">
            <v>30</v>
          </cell>
        </row>
        <row r="31">
          <cell r="B31" t="str">
            <v>1829.1411.A</v>
          </cell>
          <cell r="E31" t="str">
            <v>Giáp Bát</v>
          </cell>
          <cell r="G31">
            <v>30</v>
          </cell>
        </row>
        <row r="32">
          <cell r="B32" t="str">
            <v>1829.1411.A</v>
          </cell>
          <cell r="E32" t="str">
            <v>Giáp Bát</v>
          </cell>
          <cell r="G32">
            <v>30</v>
          </cell>
        </row>
        <row r="33">
          <cell r="B33" t="str">
            <v>1829.1411.A</v>
          </cell>
          <cell r="E33" t="str">
            <v>Giáp Bát</v>
          </cell>
          <cell r="G33">
            <v>30</v>
          </cell>
        </row>
        <row r="34">
          <cell r="B34" t="str">
            <v>1829.1411.A</v>
          </cell>
          <cell r="E34" t="str">
            <v>Giáp Bát</v>
          </cell>
          <cell r="G34">
            <v>30</v>
          </cell>
        </row>
        <row r="35">
          <cell r="B35" t="str">
            <v>1829.1411.A</v>
          </cell>
          <cell r="E35" t="str">
            <v>Giáp Bát</v>
          </cell>
          <cell r="G35">
            <v>30</v>
          </cell>
        </row>
        <row r="36">
          <cell r="B36" t="str">
            <v>1829.1411.A</v>
          </cell>
          <cell r="E36" t="str">
            <v>Giáp Bát</v>
          </cell>
          <cell r="G36">
            <v>30</v>
          </cell>
        </row>
        <row r="37">
          <cell r="B37" t="str">
            <v>1829.1411.A</v>
          </cell>
          <cell r="E37" t="str">
            <v>Giáp Bát</v>
          </cell>
          <cell r="G37">
            <v>30</v>
          </cell>
        </row>
        <row r="38">
          <cell r="B38" t="str">
            <v>1829.1411.A</v>
          </cell>
          <cell r="E38" t="str">
            <v>Giáp Bát</v>
          </cell>
          <cell r="G38">
            <v>30</v>
          </cell>
        </row>
        <row r="39">
          <cell r="B39" t="str">
            <v>1829.1411.A</v>
          </cell>
          <cell r="E39" t="str">
            <v>Giáp Bát</v>
          </cell>
          <cell r="G39">
            <v>30</v>
          </cell>
        </row>
        <row r="40">
          <cell r="B40" t="str">
            <v>1829.1415.A</v>
          </cell>
          <cell r="E40" t="str">
            <v>Nước Ngầm</v>
          </cell>
          <cell r="G40">
            <v>30</v>
          </cell>
        </row>
        <row r="41">
          <cell r="B41" t="str">
            <v>1829.1415.A</v>
          </cell>
          <cell r="E41" t="str">
            <v>Nước Ngầm</v>
          </cell>
          <cell r="G41">
            <v>30</v>
          </cell>
        </row>
        <row r="42">
          <cell r="B42" t="str">
            <v>1829.1415.A</v>
          </cell>
          <cell r="E42" t="str">
            <v>Nước Ngầm</v>
          </cell>
          <cell r="G42">
            <v>30</v>
          </cell>
        </row>
        <row r="43">
          <cell r="B43" t="str">
            <v>1829.1415.A</v>
          </cell>
          <cell r="E43" t="str">
            <v>Nước Ngầm</v>
          </cell>
          <cell r="G43">
            <v>30</v>
          </cell>
        </row>
        <row r="44">
          <cell r="B44" t="str">
            <v>1829.1415.A</v>
          </cell>
          <cell r="E44" t="str">
            <v>Nước Ngầm</v>
          </cell>
          <cell r="G44">
            <v>30</v>
          </cell>
        </row>
        <row r="45">
          <cell r="B45" t="str">
            <v>1829.1415.A</v>
          </cell>
          <cell r="E45" t="str">
            <v>Nước Ngầm</v>
          </cell>
          <cell r="G45">
            <v>30</v>
          </cell>
        </row>
        <row r="46">
          <cell r="B46" t="str">
            <v>1829.1415.A</v>
          </cell>
          <cell r="E46" t="str">
            <v>Nước Ngầm</v>
          </cell>
          <cell r="G46">
            <v>30</v>
          </cell>
        </row>
        <row r="47">
          <cell r="B47" t="str">
            <v>1829.1415.A</v>
          </cell>
          <cell r="E47" t="str">
            <v>Nước Ngầm</v>
          </cell>
          <cell r="G47">
            <v>30</v>
          </cell>
        </row>
        <row r="48">
          <cell r="B48" t="str">
            <v>1829.1415.A</v>
          </cell>
          <cell r="E48" t="str">
            <v>Nước Ngầm</v>
          </cell>
          <cell r="G48">
            <v>30</v>
          </cell>
        </row>
        <row r="49">
          <cell r="B49" t="str">
            <v>1829.1415.A</v>
          </cell>
          <cell r="E49" t="str">
            <v>Nước Ngầm</v>
          </cell>
          <cell r="G49">
            <v>30</v>
          </cell>
        </row>
        <row r="50">
          <cell r="B50" t="str">
            <v>1829.1415.A</v>
          </cell>
          <cell r="E50" t="str">
            <v>Nước Ngầm</v>
          </cell>
          <cell r="G50">
            <v>30</v>
          </cell>
        </row>
        <row r="51">
          <cell r="B51" t="str">
            <v>1829.1415.A</v>
          </cell>
          <cell r="E51" t="str">
            <v>Nước Ngầm</v>
          </cell>
          <cell r="G51">
            <v>30</v>
          </cell>
        </row>
        <row r="52">
          <cell r="B52" t="str">
            <v>1829.1415.A</v>
          </cell>
          <cell r="E52" t="str">
            <v>Nước Ngầm</v>
          </cell>
          <cell r="G52">
            <v>30</v>
          </cell>
        </row>
        <row r="53">
          <cell r="B53" t="str">
            <v>1829.1415.A</v>
          </cell>
          <cell r="C53" t="str">
            <v>Nam Định-Hà Nội</v>
          </cell>
          <cell r="D53" t="str">
            <v>Giao Thủy</v>
          </cell>
          <cell r="E53" t="str">
            <v>Nước Ngầm</v>
          </cell>
          <cell r="G53">
            <v>30</v>
          </cell>
        </row>
        <row r="54">
          <cell r="B54" t="str">
            <v>1829.1415.A</v>
          </cell>
          <cell r="E54" t="str">
            <v>Nước Ngầm</v>
          </cell>
          <cell r="G54">
            <v>30</v>
          </cell>
        </row>
        <row r="55">
          <cell r="G55">
            <v>30</v>
          </cell>
        </row>
        <row r="56">
          <cell r="B56" t="str">
            <v>1829.1415.A</v>
          </cell>
          <cell r="E56" t="str">
            <v>Nước Ngầm</v>
          </cell>
          <cell r="G56">
            <v>30</v>
          </cell>
        </row>
        <row r="57">
          <cell r="B57" t="str">
            <v>1829.1415.A</v>
          </cell>
          <cell r="E57" t="str">
            <v>Nước Ngầm</v>
          </cell>
          <cell r="G57">
            <v>30</v>
          </cell>
        </row>
        <row r="58">
          <cell r="B58" t="str">
            <v>1829.1415.A</v>
          </cell>
          <cell r="E58" t="str">
            <v>Nước Ngầm</v>
          </cell>
          <cell r="G58">
            <v>30</v>
          </cell>
        </row>
        <row r="59">
          <cell r="B59" t="str">
            <v>1829.1415.A</v>
          </cell>
          <cell r="E59" t="str">
            <v>Nước Ngầm</v>
          </cell>
          <cell r="G59">
            <v>30</v>
          </cell>
        </row>
        <row r="60">
          <cell r="B60" t="str">
            <v>1829.1415.A</v>
          </cell>
          <cell r="E60" t="str">
            <v>Nước Ngầm</v>
          </cell>
          <cell r="G60">
            <v>30</v>
          </cell>
        </row>
        <row r="61">
          <cell r="B61" t="str">
            <v>1829.1415.A</v>
          </cell>
          <cell r="E61" t="str">
            <v>Nước Ngầm</v>
          </cell>
          <cell r="G61">
            <v>30</v>
          </cell>
        </row>
        <row r="62">
          <cell r="B62" t="str">
            <v>1829.1415.A</v>
          </cell>
          <cell r="E62" t="str">
            <v>Nước Ngầm</v>
          </cell>
          <cell r="G62">
            <v>30</v>
          </cell>
        </row>
        <row r="63">
          <cell r="B63" t="str">
            <v>1829.1415.A</v>
          </cell>
          <cell r="E63" t="str">
            <v>Nước Ngầm</v>
          </cell>
          <cell r="G63">
            <v>30</v>
          </cell>
        </row>
        <row r="64">
          <cell r="B64" t="str">
            <v>1829.1417.A</v>
          </cell>
          <cell r="E64" t="str">
            <v>Sơn Tây</v>
          </cell>
          <cell r="G64">
            <v>30</v>
          </cell>
        </row>
        <row r="65">
          <cell r="B65" t="str">
            <v>1829.1417.A</v>
          </cell>
          <cell r="C65" t="str">
            <v>Nam Định-Hà Nội</v>
          </cell>
          <cell r="D65" t="str">
            <v>Giao Thủy</v>
          </cell>
          <cell r="E65" t="str">
            <v>Sơn Tây</v>
          </cell>
          <cell r="F65">
            <v>160</v>
          </cell>
          <cell r="G65">
            <v>30</v>
          </cell>
        </row>
        <row r="66">
          <cell r="B66" t="str">
            <v>1829.1417.A</v>
          </cell>
          <cell r="E66" t="str">
            <v>Sơn Tây</v>
          </cell>
          <cell r="G66">
            <v>30</v>
          </cell>
        </row>
        <row r="67">
          <cell r="B67" t="str">
            <v>1829.1417.A</v>
          </cell>
          <cell r="E67" t="str">
            <v>Sơn Tây</v>
          </cell>
          <cell r="G67">
            <v>30</v>
          </cell>
        </row>
        <row r="68">
          <cell r="B68" t="str">
            <v>1829.1416.A</v>
          </cell>
          <cell r="C68" t="str">
            <v>Nam Định-Hà Nội</v>
          </cell>
          <cell r="D68" t="str">
            <v>Giao Thủy</v>
          </cell>
          <cell r="E68" t="str">
            <v>Yên Nghĩa</v>
          </cell>
          <cell r="G68">
            <v>30</v>
          </cell>
        </row>
        <row r="69">
          <cell r="B69" t="str">
            <v>1829.1416.A</v>
          </cell>
          <cell r="E69" t="str">
            <v>Yên Nghĩa</v>
          </cell>
          <cell r="G69">
            <v>30</v>
          </cell>
        </row>
        <row r="70">
          <cell r="B70" t="str">
            <v>1829.1416.A</v>
          </cell>
          <cell r="E70" t="str">
            <v>Yên Nghĩa</v>
          </cell>
          <cell r="G70">
            <v>30</v>
          </cell>
        </row>
        <row r="71">
          <cell r="B71" t="str">
            <v>1829.1416.A</v>
          </cell>
          <cell r="E71" t="str">
            <v>Yên Nghĩa</v>
          </cell>
          <cell r="G71">
            <v>30</v>
          </cell>
        </row>
        <row r="72">
          <cell r="B72" t="str">
            <v>1829.1416.A</v>
          </cell>
          <cell r="E72" t="str">
            <v>Yên Nghĩa</v>
          </cell>
          <cell r="G72">
            <v>30</v>
          </cell>
        </row>
        <row r="73">
          <cell r="B73" t="str">
            <v>1829.1416.A</v>
          </cell>
          <cell r="E73" t="str">
            <v>Yên Nghĩa</v>
          </cell>
          <cell r="G73">
            <v>30</v>
          </cell>
        </row>
        <row r="74">
          <cell r="B74" t="str">
            <v>1829.1416.A</v>
          </cell>
          <cell r="E74" t="str">
            <v>Yên Nghĩa</v>
          </cell>
          <cell r="G74">
            <v>30</v>
          </cell>
        </row>
        <row r="75">
          <cell r="B75" t="str">
            <v>1829.1416.A</v>
          </cell>
          <cell r="C75" t="str">
            <v>Nam Định-Hà Nội</v>
          </cell>
          <cell r="D75" t="str">
            <v>Giao Thủy</v>
          </cell>
          <cell r="E75" t="str">
            <v>Yên Nghĩa</v>
          </cell>
          <cell r="F75">
            <v>150</v>
          </cell>
          <cell r="G75">
            <v>30</v>
          </cell>
        </row>
        <row r="76">
          <cell r="B76" t="str">
            <v>1829.1416.A</v>
          </cell>
          <cell r="E76" t="str">
            <v>Yên Nghĩa</v>
          </cell>
          <cell r="G76">
            <v>30</v>
          </cell>
        </row>
        <row r="77">
          <cell r="B77" t="str">
            <v>1829.1416.A</v>
          </cell>
          <cell r="E77" t="str">
            <v>Yên Nghĩa</v>
          </cell>
          <cell r="G77">
            <v>30</v>
          </cell>
        </row>
        <row r="78">
          <cell r="B78" t="str">
            <v>1829.1416.A</v>
          </cell>
          <cell r="E78" t="str">
            <v>Yên Nghĩa</v>
          </cell>
          <cell r="G78">
            <v>30</v>
          </cell>
        </row>
        <row r="79">
          <cell r="B79" t="str">
            <v>1829.1416.A</v>
          </cell>
          <cell r="E79" t="str">
            <v>Yên Nghĩa</v>
          </cell>
          <cell r="G79">
            <v>30</v>
          </cell>
        </row>
        <row r="80">
          <cell r="B80" t="str">
            <v>1899.1411.A</v>
          </cell>
          <cell r="E80" t="str">
            <v>Bắc Ninh</v>
          </cell>
          <cell r="G80">
            <v>30</v>
          </cell>
        </row>
        <row r="81">
          <cell r="B81" t="str">
            <v>1899.1411.A</v>
          </cell>
          <cell r="E81" t="str">
            <v>Bắc Ninh</v>
          </cell>
          <cell r="G81">
            <v>30</v>
          </cell>
        </row>
        <row r="82">
          <cell r="B82" t="str">
            <v>1899.1411.A</v>
          </cell>
          <cell r="E82" t="str">
            <v>Bắc Ninh</v>
          </cell>
          <cell r="G82">
            <v>30</v>
          </cell>
        </row>
        <row r="83">
          <cell r="B83" t="str">
            <v>1899.1411.A</v>
          </cell>
          <cell r="C83" t="str">
            <v>Nam Định-Bắc Ninh</v>
          </cell>
          <cell r="D83" t="str">
            <v>Giao Thủy</v>
          </cell>
          <cell r="E83" t="str">
            <v>Bắc Ninh</v>
          </cell>
          <cell r="G83">
            <v>30</v>
          </cell>
        </row>
        <row r="84">
          <cell r="B84" t="str">
            <v>1899.1411.A</v>
          </cell>
          <cell r="C84" t="str">
            <v>Nam Định-Bắc Ninh</v>
          </cell>
          <cell r="D84" t="str">
            <v>Giao Thủy</v>
          </cell>
          <cell r="E84" t="str">
            <v>Bắc Ninh</v>
          </cell>
          <cell r="F84">
            <v>188</v>
          </cell>
          <cell r="G84">
            <v>30</v>
          </cell>
        </row>
        <row r="85">
          <cell r="B85" t="str">
            <v>1899.1411.A</v>
          </cell>
          <cell r="E85" t="str">
            <v>Bắc Ninh</v>
          </cell>
          <cell r="G85">
            <v>30</v>
          </cell>
        </row>
        <row r="86">
          <cell r="B86" t="str">
            <v>1899.1411.A</v>
          </cell>
          <cell r="E86" t="str">
            <v>Bắc Ninh</v>
          </cell>
          <cell r="G86">
            <v>30</v>
          </cell>
        </row>
        <row r="87">
          <cell r="B87" t="str">
            <v>1899.1411.A</v>
          </cell>
          <cell r="E87" t="str">
            <v>Bắc Ninh</v>
          </cell>
          <cell r="G87">
            <v>30</v>
          </cell>
        </row>
        <row r="88">
          <cell r="B88" t="str">
            <v>1898.1411.A</v>
          </cell>
          <cell r="C88" t="str">
            <v>Nam Định-Bắc Giang</v>
          </cell>
          <cell r="D88" t="str">
            <v>Giao Thủy</v>
          </cell>
          <cell r="E88" t="str">
            <v>Bắc Giang</v>
          </cell>
          <cell r="F88">
            <v>200</v>
          </cell>
          <cell r="G88">
            <v>30</v>
          </cell>
        </row>
        <row r="89">
          <cell r="B89" t="str">
            <v>1898.1411.A</v>
          </cell>
          <cell r="C89" t="str">
            <v>Nam Định-Bắc Giang</v>
          </cell>
          <cell r="D89" t="str">
            <v>Giao Thủy</v>
          </cell>
          <cell r="E89" t="str">
            <v>Bắc Giang</v>
          </cell>
          <cell r="F89">
            <v>200</v>
          </cell>
          <cell r="G89">
            <v>30</v>
          </cell>
        </row>
        <row r="90">
          <cell r="B90" t="str">
            <v>1897.2211.A</v>
          </cell>
          <cell r="G90">
            <v>15</v>
          </cell>
        </row>
        <row r="91">
          <cell r="B91" t="str">
            <v>1897.1411.A</v>
          </cell>
          <cell r="C91" t="str">
            <v>Nam Định-Bắc Kạn</v>
          </cell>
          <cell r="D91" t="str">
            <v>Giao Thủy</v>
          </cell>
          <cell r="E91" t="str">
            <v>Bắc Kạn</v>
          </cell>
          <cell r="F91">
            <v>256</v>
          </cell>
          <cell r="G91">
            <v>15</v>
          </cell>
        </row>
        <row r="92">
          <cell r="B92" t="str">
            <v>1897.2211.A</v>
          </cell>
          <cell r="C92" t="str">
            <v>Nam Định-Bắc Kạn</v>
          </cell>
          <cell r="D92" t="str">
            <v>Giao Thủy</v>
          </cell>
          <cell r="E92" t="str">
            <v>Bắc Kạn</v>
          </cell>
          <cell r="G92">
            <v>30</v>
          </cell>
        </row>
        <row r="93">
          <cell r="B93" t="str">
            <v>1897.1414.B</v>
          </cell>
          <cell r="C93" t="str">
            <v>Nam Định-Bắc Kạn</v>
          </cell>
          <cell r="D93" t="str">
            <v>Giao Thủy</v>
          </cell>
          <cell r="E93" t="str">
            <v>Ba Bể</v>
          </cell>
          <cell r="F93">
            <v>380</v>
          </cell>
          <cell r="G93">
            <v>15</v>
          </cell>
        </row>
        <row r="94">
          <cell r="B94" t="str">
            <v>1897.1414.B</v>
          </cell>
          <cell r="C94" t="str">
            <v>Nam Định-Bắc Kạn</v>
          </cell>
          <cell r="D94" t="str">
            <v>Giao Thủy</v>
          </cell>
          <cell r="E94" t="str">
            <v>Ba Bể</v>
          </cell>
          <cell r="F94">
            <v>380</v>
          </cell>
          <cell r="G94">
            <v>15</v>
          </cell>
        </row>
        <row r="95">
          <cell r="B95" t="str">
            <v>1897.1414.B</v>
          </cell>
          <cell r="C95" t="str">
            <v>Nam Định-Bắc Kạn</v>
          </cell>
          <cell r="D95" t="str">
            <v>Giao Thủy</v>
          </cell>
          <cell r="E95" t="str">
            <v>Ba Bể</v>
          </cell>
          <cell r="F95">
            <v>380</v>
          </cell>
          <cell r="G95">
            <v>30</v>
          </cell>
        </row>
        <row r="96">
          <cell r="B96" t="str">
            <v>1897.1414.A</v>
          </cell>
          <cell r="C96" t="str">
            <v>Nam Định-Bắc Kạn</v>
          </cell>
          <cell r="D96" t="str">
            <v>Giao Thủy</v>
          </cell>
          <cell r="E96" t="str">
            <v>Ba Bể</v>
          </cell>
          <cell r="F96">
            <v>380</v>
          </cell>
          <cell r="G96">
            <v>30</v>
          </cell>
        </row>
        <row r="97">
          <cell r="B97" t="str">
            <v>1118.1114.A</v>
          </cell>
          <cell r="C97" t="str">
            <v>Nam Định-Cao Bằng</v>
          </cell>
          <cell r="D97" t="str">
            <v>Giao Thủy</v>
          </cell>
          <cell r="E97" t="str">
            <v>Cao Bằng</v>
          </cell>
          <cell r="F97">
            <v>420</v>
          </cell>
          <cell r="G97">
            <v>14</v>
          </cell>
        </row>
        <row r="98">
          <cell r="B98" t="str">
            <v>1819.1412.A</v>
          </cell>
          <cell r="C98" t="str">
            <v>Nam Định-Phú Thọ</v>
          </cell>
          <cell r="D98" t="str">
            <v>Giao Thủy</v>
          </cell>
          <cell r="E98" t="str">
            <v>Phú Thọ</v>
          </cell>
          <cell r="G98">
            <v>30</v>
          </cell>
        </row>
        <row r="99">
          <cell r="B99" t="str">
            <v>1819.1412.A</v>
          </cell>
          <cell r="C99" t="str">
            <v>Nam Định-Phú Thọ</v>
          </cell>
          <cell r="D99" t="str">
            <v>Giao Thủy</v>
          </cell>
          <cell r="E99" t="str">
            <v>Phú Thọ</v>
          </cell>
          <cell r="F99">
            <v>220</v>
          </cell>
          <cell r="G99">
            <v>30</v>
          </cell>
        </row>
        <row r="100">
          <cell r="B100" t="str">
            <v>1819.1411.A</v>
          </cell>
          <cell r="E100" t="str">
            <v>Việt Trì</v>
          </cell>
          <cell r="G100">
            <v>30</v>
          </cell>
        </row>
        <row r="101">
          <cell r="B101" t="str">
            <v>1819.1411.A</v>
          </cell>
          <cell r="E101" t="str">
            <v>Việt Trì</v>
          </cell>
          <cell r="G101">
            <v>30</v>
          </cell>
        </row>
        <row r="102">
          <cell r="B102" t="str">
            <v>1819.1411.A</v>
          </cell>
          <cell r="C102" t="str">
            <v>Nam Định-Phú Thọ</v>
          </cell>
          <cell r="D102" t="str">
            <v>Giao Thủy</v>
          </cell>
          <cell r="E102" t="str">
            <v>Việt Trì</v>
          </cell>
          <cell r="F102">
            <v>220</v>
          </cell>
          <cell r="G102">
            <v>30</v>
          </cell>
        </row>
        <row r="103">
          <cell r="B103" t="str">
            <v>1819.1411.A</v>
          </cell>
          <cell r="C103" t="str">
            <v>Nam Định-Phú Thọ</v>
          </cell>
          <cell r="D103" t="str">
            <v>Giao Thủy</v>
          </cell>
          <cell r="E103" t="str">
            <v>Việt Trì</v>
          </cell>
          <cell r="G103">
            <v>30</v>
          </cell>
        </row>
        <row r="104">
          <cell r="B104" t="str">
            <v>1823.1411.A</v>
          </cell>
          <cell r="E104" t="str">
            <v>PN Hà Giang</v>
          </cell>
          <cell r="G104">
            <v>15</v>
          </cell>
        </row>
        <row r="105">
          <cell r="B105" t="str">
            <v>1823.1411.A</v>
          </cell>
          <cell r="C105" t="str">
            <v>Nam Định-Hà Giang</v>
          </cell>
          <cell r="D105" t="str">
            <v>Giao Thủy</v>
          </cell>
          <cell r="E105" t="str">
            <v>PN Hà Giang</v>
          </cell>
          <cell r="F105">
            <v>455</v>
          </cell>
          <cell r="G105">
            <v>15</v>
          </cell>
        </row>
        <row r="106">
          <cell r="B106" t="str">
            <v>1823.1411.A</v>
          </cell>
          <cell r="E106" t="str">
            <v>PN Hà Giang</v>
          </cell>
          <cell r="G106">
            <v>15</v>
          </cell>
        </row>
        <row r="107">
          <cell r="B107" t="str">
            <v>1823.1411.A</v>
          </cell>
          <cell r="E107" t="str">
            <v>PN Hà Giang</v>
          </cell>
          <cell r="G107">
            <v>15</v>
          </cell>
        </row>
        <row r="108">
          <cell r="B108" t="str">
            <v>1824.1412.A</v>
          </cell>
          <cell r="E108" t="str">
            <v>TT Lào Cai</v>
          </cell>
          <cell r="G108">
            <v>30</v>
          </cell>
        </row>
        <row r="109">
          <cell r="B109" t="str">
            <v>1824.1412.A</v>
          </cell>
          <cell r="C109" t="str">
            <v>Nam Định-Lào Cai</v>
          </cell>
          <cell r="D109" t="str">
            <v>Giao Thủy</v>
          </cell>
          <cell r="E109" t="str">
            <v>TT Lào Cai</v>
          </cell>
          <cell r="F109">
            <v>401</v>
          </cell>
          <cell r="G109">
            <v>30</v>
          </cell>
        </row>
        <row r="110">
          <cell r="B110" t="str">
            <v>1824.1412.B</v>
          </cell>
          <cell r="C110" t="str">
            <v>Nam Định-Lào Cai</v>
          </cell>
          <cell r="D110" t="str">
            <v>Giao Thủy</v>
          </cell>
          <cell r="E110" t="str">
            <v>TT Lào Cai</v>
          </cell>
          <cell r="F110">
            <v>400</v>
          </cell>
          <cell r="G110">
            <v>30</v>
          </cell>
        </row>
        <row r="111">
          <cell r="B111" t="str">
            <v>1824.1413.A</v>
          </cell>
          <cell r="C111" t="str">
            <v>Nam Định-Lào Cai</v>
          </cell>
          <cell r="D111" t="str">
            <v>Giao Thủy</v>
          </cell>
          <cell r="E111" t="str">
            <v>Sa Pa</v>
          </cell>
          <cell r="F111">
            <v>450</v>
          </cell>
          <cell r="G111">
            <v>30</v>
          </cell>
        </row>
        <row r="112">
          <cell r="B112" t="str">
            <v>1218.1614.A</v>
          </cell>
          <cell r="E112" t="str">
            <v>PB Lạng Sơn</v>
          </cell>
          <cell r="G112">
            <v>30</v>
          </cell>
        </row>
        <row r="113">
          <cell r="B113" t="str">
            <v>1218.1614.A</v>
          </cell>
          <cell r="C113" t="str">
            <v>Nam Định-Lạng Sơn</v>
          </cell>
          <cell r="D113" t="str">
            <v>Giao Thủy</v>
          </cell>
          <cell r="E113" t="str">
            <v>PB Lạng Sơn</v>
          </cell>
          <cell r="F113">
            <v>290</v>
          </cell>
          <cell r="G113">
            <v>15</v>
          </cell>
        </row>
        <row r="114">
          <cell r="B114" t="str">
            <v>1218.1614.A</v>
          </cell>
          <cell r="E114" t="str">
            <v>PB Lạng Sơn</v>
          </cell>
          <cell r="G114">
            <v>30</v>
          </cell>
        </row>
        <row r="115">
          <cell r="B115" t="str">
            <v>1218.1314.A</v>
          </cell>
          <cell r="C115" t="str">
            <v>Nam Định-Lạng Sơn</v>
          </cell>
          <cell r="D115" t="str">
            <v>Giao Thủy</v>
          </cell>
          <cell r="E115" t="str">
            <v>Bắc Sơn</v>
          </cell>
          <cell r="F115">
            <v>280</v>
          </cell>
          <cell r="G115">
            <v>15</v>
          </cell>
        </row>
        <row r="116">
          <cell r="B116" t="str">
            <v>1218.1314.A</v>
          </cell>
          <cell r="E116" t="str">
            <v>Bắc Sơn</v>
          </cell>
          <cell r="G116">
            <v>15</v>
          </cell>
        </row>
        <row r="117">
          <cell r="B117" t="str">
            <v>1820.1412.A</v>
          </cell>
          <cell r="C117" t="str">
            <v>Nam Định-Thái Nguyên</v>
          </cell>
          <cell r="D117" t="str">
            <v>Giao Thủy</v>
          </cell>
          <cell r="E117" t="str">
            <v>Đại Từ</v>
          </cell>
          <cell r="F117">
            <v>240</v>
          </cell>
          <cell r="G117">
            <v>30</v>
          </cell>
        </row>
        <row r="118">
          <cell r="B118" t="str">
            <v>1820.1416.A</v>
          </cell>
          <cell r="C118" t="str">
            <v>Nam Định-Thái Nguyên</v>
          </cell>
          <cell r="D118" t="str">
            <v>Giao Thủy</v>
          </cell>
          <cell r="E118" t="str">
            <v>TT TP Thái Nguyên</v>
          </cell>
          <cell r="G118">
            <v>30</v>
          </cell>
        </row>
        <row r="119">
          <cell r="B119" t="str">
            <v>1820.1416.A</v>
          </cell>
          <cell r="C119" t="str">
            <v>Nam Định-Thái Nguyên</v>
          </cell>
          <cell r="D119" t="str">
            <v>Giao Thủy</v>
          </cell>
          <cell r="E119" t="str">
            <v>TT TP Thái Nguyên</v>
          </cell>
          <cell r="F119">
            <v>218</v>
          </cell>
          <cell r="G119">
            <v>30</v>
          </cell>
        </row>
        <row r="120">
          <cell r="B120" t="str">
            <v>1820.1416.A</v>
          </cell>
          <cell r="E120" t="str">
            <v>TT TP Thái Nguyên</v>
          </cell>
          <cell r="G120">
            <v>30</v>
          </cell>
        </row>
        <row r="121">
          <cell r="B121" t="str">
            <v>1820.1416.A</v>
          </cell>
          <cell r="E121" t="str">
            <v>TT TP Thái Nguyên</v>
          </cell>
          <cell r="G121">
            <v>30</v>
          </cell>
        </row>
        <row r="122">
          <cell r="B122" t="str">
            <v>1820.1416.A</v>
          </cell>
          <cell r="E122" t="str">
            <v>TT TP Thái Nguyên</v>
          </cell>
          <cell r="G122">
            <v>30</v>
          </cell>
        </row>
        <row r="123">
          <cell r="B123" t="str">
            <v>1821.1413.A</v>
          </cell>
          <cell r="C123" t="str">
            <v>Nam Định-Yên Bái</v>
          </cell>
          <cell r="D123" t="str">
            <v>Giao Thủy</v>
          </cell>
          <cell r="E123" t="str">
            <v>Nghĩa Lộ</v>
          </cell>
          <cell r="F123">
            <v>400</v>
          </cell>
          <cell r="G123">
            <v>15</v>
          </cell>
        </row>
        <row r="124">
          <cell r="B124" t="str">
            <v>1821.1413.A</v>
          </cell>
          <cell r="E124" t="str">
            <v>Nghĩa Lộ</v>
          </cell>
          <cell r="G124">
            <v>15</v>
          </cell>
        </row>
        <row r="125">
          <cell r="B125" t="str">
            <v>1828.1403.A</v>
          </cell>
          <cell r="E125" t="str">
            <v>Bình An</v>
          </cell>
          <cell r="G125">
            <v>30</v>
          </cell>
        </row>
        <row r="126">
          <cell r="B126" t="str">
            <v>1828.1403.A</v>
          </cell>
          <cell r="E126" t="str">
            <v>Bình An</v>
          </cell>
          <cell r="G126">
            <v>30</v>
          </cell>
        </row>
        <row r="127">
          <cell r="B127" t="str">
            <v>1828.1403.A</v>
          </cell>
          <cell r="C127" t="str">
            <v>Nam Định-Hòa Bình</v>
          </cell>
          <cell r="D127" t="str">
            <v>Giao Thủy</v>
          </cell>
          <cell r="E127" t="str">
            <v>Bình An</v>
          </cell>
          <cell r="F127">
            <v>220</v>
          </cell>
          <cell r="G127">
            <v>30</v>
          </cell>
        </row>
        <row r="128">
          <cell r="B128" t="str">
            <v>1828.1403.A</v>
          </cell>
          <cell r="E128" t="str">
            <v>Bình An</v>
          </cell>
          <cell r="G128">
            <v>30</v>
          </cell>
        </row>
        <row r="129">
          <cell r="B129" t="str">
            <v>1828.1404.A</v>
          </cell>
          <cell r="E129" t="str">
            <v>Mai Châu</v>
          </cell>
          <cell r="G129">
            <v>15</v>
          </cell>
        </row>
        <row r="130">
          <cell r="B130" t="str">
            <v>1828.1457.A</v>
          </cell>
          <cell r="C130" t="str">
            <v>Nam Định-Hòa Bình</v>
          </cell>
          <cell r="D130" t="str">
            <v>Giao Thủy</v>
          </cell>
          <cell r="E130" t="str">
            <v>Yên Thủy</v>
          </cell>
          <cell r="F130">
            <v>140</v>
          </cell>
          <cell r="G130">
            <v>30</v>
          </cell>
        </row>
        <row r="131">
          <cell r="B131" t="str">
            <v>1825.1411.A</v>
          </cell>
          <cell r="C131" t="str">
            <v>Nam Định-Lai Châu</v>
          </cell>
          <cell r="D131" t="str">
            <v>Giao Thủy</v>
          </cell>
          <cell r="E131" t="str">
            <v>Lai Châu</v>
          </cell>
          <cell r="F131">
            <v>600</v>
          </cell>
          <cell r="G131">
            <v>30</v>
          </cell>
        </row>
        <row r="132">
          <cell r="B132" t="str">
            <v>1825.1214.A</v>
          </cell>
          <cell r="C132" t="str">
            <v>Nam Định-Lai Châu</v>
          </cell>
          <cell r="D132" t="str">
            <v>Giao Thủy</v>
          </cell>
          <cell r="E132" t="str">
            <v>Than Uyên</v>
          </cell>
          <cell r="F132">
            <v>560</v>
          </cell>
          <cell r="G132">
            <v>30</v>
          </cell>
        </row>
        <row r="133">
          <cell r="B133" t="str">
            <v>1826.1430.A</v>
          </cell>
          <cell r="C133" t="str">
            <v>Nam Định-Sơn La</v>
          </cell>
          <cell r="E133" t="str">
            <v>Quỳnh Nhai</v>
          </cell>
          <cell r="G133">
            <v>15</v>
          </cell>
        </row>
        <row r="134">
          <cell r="B134" t="str">
            <v>1826.1430.A</v>
          </cell>
          <cell r="E134" t="str">
            <v>Quỳnh Nhai</v>
          </cell>
          <cell r="G134">
            <v>15</v>
          </cell>
        </row>
        <row r="135">
          <cell r="B135" t="str">
            <v>1826.1430.A</v>
          </cell>
          <cell r="C135" t="str">
            <v>Nam Định-Sơn La</v>
          </cell>
          <cell r="D135" t="str">
            <v>Giao Thủy</v>
          </cell>
          <cell r="E135" t="str">
            <v>Quỳnh Nhai</v>
          </cell>
          <cell r="F135">
            <v>435</v>
          </cell>
          <cell r="G135">
            <v>15</v>
          </cell>
        </row>
        <row r="136">
          <cell r="B136" t="str">
            <v>1826.1430.A</v>
          </cell>
          <cell r="C136" t="str">
            <v>Nam Định-Sơn La</v>
          </cell>
          <cell r="E136" t="str">
            <v>Quỳnh Nhai</v>
          </cell>
          <cell r="G136">
            <v>15</v>
          </cell>
        </row>
        <row r="137">
          <cell r="B137" t="str">
            <v>1826.1411.A</v>
          </cell>
          <cell r="C137" t="str">
            <v>Nam Định-Sơn La</v>
          </cell>
          <cell r="D137" t="str">
            <v>Giao Thủy</v>
          </cell>
          <cell r="E137" t="str">
            <v>Sơn La</v>
          </cell>
          <cell r="F137">
            <v>445</v>
          </cell>
          <cell r="G137">
            <v>7</v>
          </cell>
        </row>
        <row r="138">
          <cell r="B138" t="str">
            <v>1826.1418.A</v>
          </cell>
          <cell r="C138" t="str">
            <v>Nam Định-Sơn La</v>
          </cell>
          <cell r="D138" t="str">
            <v>Giao Thủy</v>
          </cell>
          <cell r="E138" t="str">
            <v>Mường La</v>
          </cell>
          <cell r="F138">
            <v>450</v>
          </cell>
          <cell r="G138">
            <v>15</v>
          </cell>
        </row>
        <row r="139">
          <cell r="B139" t="str">
            <v>1827.1411.B</v>
          </cell>
          <cell r="C139" t="str">
            <v>Nam Định-Điện Biên</v>
          </cell>
          <cell r="D139" t="str">
            <v>Giao Thủy</v>
          </cell>
          <cell r="E139" t="str">
            <v>Điện Biên Phủ</v>
          </cell>
          <cell r="F139">
            <v>600</v>
          </cell>
          <cell r="G139">
            <v>30</v>
          </cell>
        </row>
        <row r="140">
          <cell r="B140" t="str">
            <v>1618.1314.A</v>
          </cell>
          <cell r="E140" t="str">
            <v>Cầu Rào</v>
          </cell>
          <cell r="G140">
            <v>30</v>
          </cell>
        </row>
        <row r="141">
          <cell r="B141" t="str">
            <v>1618.1314.A</v>
          </cell>
          <cell r="C141" t="str">
            <v>Nam Định-Hải Phòng</v>
          </cell>
          <cell r="D141" t="str">
            <v>Giao Thủy</v>
          </cell>
          <cell r="E141" t="str">
            <v>Cầu Rào</v>
          </cell>
          <cell r="F141">
            <v>125</v>
          </cell>
          <cell r="G141">
            <v>30</v>
          </cell>
        </row>
        <row r="142">
          <cell r="B142" t="str">
            <v>1618.1314.A</v>
          </cell>
          <cell r="E142" t="str">
            <v>Cầu Rào</v>
          </cell>
          <cell r="G142">
            <v>30</v>
          </cell>
        </row>
        <row r="143">
          <cell r="B143" t="str">
            <v>1618.1114.A</v>
          </cell>
          <cell r="E143" t="str">
            <v>Niệm Nghĩa</v>
          </cell>
          <cell r="G143">
            <v>30</v>
          </cell>
        </row>
        <row r="144">
          <cell r="B144" t="str">
            <v>1618.1114.A</v>
          </cell>
          <cell r="C144" t="str">
            <v>Nam Định-Hải Phòng</v>
          </cell>
          <cell r="D144" t="str">
            <v>Giao Thủy</v>
          </cell>
          <cell r="E144" t="str">
            <v>Niệm Nghĩa</v>
          </cell>
          <cell r="F144">
            <v>145</v>
          </cell>
          <cell r="G144">
            <v>30</v>
          </cell>
        </row>
        <row r="145">
          <cell r="B145" t="str">
            <v>1618.1114.A</v>
          </cell>
          <cell r="E145" t="str">
            <v>Niệm Nghĩa</v>
          </cell>
          <cell r="G145">
            <v>30</v>
          </cell>
        </row>
        <row r="146">
          <cell r="B146" t="str">
            <v>1418.1314.A</v>
          </cell>
          <cell r="C146" t="str">
            <v>Nam Định-Quảng Ninh</v>
          </cell>
          <cell r="D146" t="str">
            <v>Giao Thủy</v>
          </cell>
          <cell r="E146" t="str">
            <v>Cái Rồng</v>
          </cell>
          <cell r="F146">
            <v>295</v>
          </cell>
          <cell r="G146">
            <v>30</v>
          </cell>
        </row>
        <row r="147">
          <cell r="B147" t="str">
            <v>1418.1514.A</v>
          </cell>
          <cell r="E147" t="str">
            <v>Cửa Ông</v>
          </cell>
          <cell r="G147">
            <v>30</v>
          </cell>
        </row>
        <row r="148">
          <cell r="B148" t="str">
            <v>1418.1514.A</v>
          </cell>
          <cell r="C148" t="str">
            <v>Nam Định-Quảng Ninh</v>
          </cell>
          <cell r="D148" t="str">
            <v>Giao Thủy</v>
          </cell>
          <cell r="E148" t="str">
            <v>Cửa Ông</v>
          </cell>
          <cell r="F148">
            <v>250</v>
          </cell>
          <cell r="G148">
            <v>30</v>
          </cell>
        </row>
        <row r="149">
          <cell r="B149" t="str">
            <v>1418.1514.A</v>
          </cell>
          <cell r="E149" t="str">
            <v>Cửa Ông</v>
          </cell>
          <cell r="G149">
            <v>30</v>
          </cell>
        </row>
        <row r="150">
          <cell r="B150" t="str">
            <v>1418.1214.A</v>
          </cell>
          <cell r="E150" t="str">
            <v>Móng Cái</v>
          </cell>
          <cell r="G150">
            <v>15</v>
          </cell>
        </row>
        <row r="151">
          <cell r="B151" t="str">
            <v>1418.1214.A</v>
          </cell>
          <cell r="C151" t="str">
            <v>Nam Định-Quảng Ninh</v>
          </cell>
          <cell r="D151" t="str">
            <v>Giao Thủy</v>
          </cell>
          <cell r="E151" t="str">
            <v>Móng Cái</v>
          </cell>
          <cell r="F151">
            <v>450</v>
          </cell>
          <cell r="G151">
            <v>15</v>
          </cell>
        </row>
        <row r="152">
          <cell r="B152" t="str">
            <v>1418.1214.A</v>
          </cell>
          <cell r="E152" t="str">
            <v>Móng Cái</v>
          </cell>
          <cell r="G152">
            <v>30</v>
          </cell>
        </row>
        <row r="153">
          <cell r="B153" t="str">
            <v>1418.1714.A</v>
          </cell>
          <cell r="C153" t="str">
            <v>Nam Định-Quảng Ninh</v>
          </cell>
          <cell r="D153" t="str">
            <v>Giao Thủy</v>
          </cell>
          <cell r="E153" t="str">
            <v>Uông Bí</v>
          </cell>
          <cell r="F153">
            <v>200</v>
          </cell>
          <cell r="G153">
            <v>30</v>
          </cell>
        </row>
        <row r="154">
          <cell r="B154" t="str">
            <v>1837.1425.A</v>
          </cell>
          <cell r="C154" t="str">
            <v>Nam Định-Nghệ An</v>
          </cell>
          <cell r="D154" t="str">
            <v>Giao Thủy</v>
          </cell>
          <cell r="E154" t="str">
            <v>Bắc TP Vinh (1399; 7.2.18)</v>
          </cell>
          <cell r="F154">
            <v>275</v>
          </cell>
          <cell r="G154">
            <v>30</v>
          </cell>
        </row>
        <row r="155">
          <cell r="B155" t="str">
            <v>1837.1425.A</v>
          </cell>
          <cell r="C155" t="str">
            <v>Nam Định-Nghệ An</v>
          </cell>
          <cell r="D155" t="str">
            <v>Giao Thủy</v>
          </cell>
          <cell r="E155" t="str">
            <v>Bắc TP Vinh (1399; 7.2.18)</v>
          </cell>
          <cell r="F155">
            <v>275</v>
          </cell>
          <cell r="G155">
            <v>30</v>
          </cell>
        </row>
        <row r="156">
          <cell r="B156" t="str">
            <v>1838.1453.A</v>
          </cell>
          <cell r="C156" t="str">
            <v>Nam Định-Hà Tĩnh</v>
          </cell>
          <cell r="D156" t="str">
            <v>Giao Thủy</v>
          </cell>
          <cell r="E156" t="str">
            <v>Kỳ Lâm</v>
          </cell>
          <cell r="F156">
            <v>360</v>
          </cell>
          <cell r="G156">
            <v>30</v>
          </cell>
        </row>
        <row r="157">
          <cell r="B157" t="str">
            <v>1873.1411.A</v>
          </cell>
          <cell r="C157" t="str">
            <v>Nam Định-Quảng Bình</v>
          </cell>
          <cell r="D157" t="str">
            <v>Giao Thủy</v>
          </cell>
          <cell r="E157" t="str">
            <v>Đồng Hới</v>
          </cell>
          <cell r="F157">
            <v>480</v>
          </cell>
          <cell r="G157">
            <v>30</v>
          </cell>
        </row>
        <row r="158">
          <cell r="B158" t="str">
            <v>1873.1411.A</v>
          </cell>
          <cell r="E158" t="str">
            <v>Đồng Hới</v>
          </cell>
          <cell r="G158">
            <v>30</v>
          </cell>
        </row>
        <row r="159">
          <cell r="B159" t="str">
            <v>1849.1412.A</v>
          </cell>
          <cell r="C159" t="str">
            <v>Nam Định-Lâm Đồng</v>
          </cell>
          <cell r="D159" t="str">
            <v>Giao Thủy</v>
          </cell>
          <cell r="E159" t="str">
            <v>Đức Long BL</v>
          </cell>
          <cell r="F159">
            <v>1470</v>
          </cell>
          <cell r="G159">
            <v>5</v>
          </cell>
        </row>
        <row r="160">
          <cell r="B160" t="str">
            <v>1881.1411.A</v>
          </cell>
          <cell r="C160" t="str">
            <v>Nam Định-Gia Lai</v>
          </cell>
          <cell r="D160" t="str">
            <v>Giao Thủy</v>
          </cell>
          <cell r="E160" t="str">
            <v>Đức Long GL</v>
          </cell>
          <cell r="F160">
            <v>1200</v>
          </cell>
          <cell r="G160">
            <v>7</v>
          </cell>
        </row>
        <row r="161">
          <cell r="B161" t="str">
            <v>1881.1411.A</v>
          </cell>
          <cell r="E161" t="str">
            <v>Đức Long GL</v>
          </cell>
        </row>
        <row r="162">
          <cell r="B162" t="str">
            <v>1881.1411.A</v>
          </cell>
          <cell r="E162" t="str">
            <v>Đức Long GL</v>
          </cell>
          <cell r="G162">
            <v>15</v>
          </cell>
        </row>
        <row r="163">
          <cell r="B163" t="str">
            <v>1881.1411.A</v>
          </cell>
          <cell r="E163" t="str">
            <v>Đức Long GL</v>
          </cell>
        </row>
        <row r="164">
          <cell r="B164" t="str">
            <v>1848.1414.A</v>
          </cell>
          <cell r="C164" t="str">
            <v>Nam Định-Đăk Nông</v>
          </cell>
          <cell r="D164" t="str">
            <v>Giao Thủy</v>
          </cell>
          <cell r="E164" t="str">
            <v>Krông Nô</v>
          </cell>
          <cell r="F164">
            <v>1450</v>
          </cell>
          <cell r="G164">
            <v>14</v>
          </cell>
        </row>
        <row r="165">
          <cell r="B165" t="str">
            <v>1848.1417.A</v>
          </cell>
          <cell r="C165" t="str">
            <v>Nam Định-Đăk Nông</v>
          </cell>
          <cell r="D165" t="str">
            <v>Giao Thủy</v>
          </cell>
          <cell r="E165" t="str">
            <v>Quảng Sơn</v>
          </cell>
          <cell r="F165">
            <v>1500</v>
          </cell>
          <cell r="G165">
            <v>15</v>
          </cell>
        </row>
        <row r="166">
          <cell r="B166" t="str">
            <v>1848.1412.A</v>
          </cell>
          <cell r="C166" t="str">
            <v>Nam Định-Đăk Nông</v>
          </cell>
          <cell r="D166" t="str">
            <v>Giao Thủy</v>
          </cell>
          <cell r="E166" t="str">
            <v>Đăk R'Lấp</v>
          </cell>
          <cell r="F166">
            <v>1335</v>
          </cell>
          <cell r="G166">
            <v>15</v>
          </cell>
        </row>
        <row r="167">
          <cell r="B167" t="str">
            <v>1849.1412.A</v>
          </cell>
          <cell r="C167" t="str">
            <v>Nam Định-Lâm Đồng</v>
          </cell>
          <cell r="D167" t="str">
            <v>Giao Thủy</v>
          </cell>
          <cell r="E167" t="str">
            <v>Đức Long BL</v>
          </cell>
          <cell r="F167">
            <v>1470</v>
          </cell>
          <cell r="G167">
            <v>5</v>
          </cell>
        </row>
        <row r="168">
          <cell r="B168" t="str">
            <v>1849.1412.A</v>
          </cell>
          <cell r="E168" t="str">
            <v>Đức Long BL</v>
          </cell>
          <cell r="G168">
            <v>5</v>
          </cell>
        </row>
        <row r="169">
          <cell r="B169" t="str">
            <v>1843.1411.A</v>
          </cell>
          <cell r="E169" t="str">
            <v>TT Đà Nẵng</v>
          </cell>
          <cell r="G169">
            <v>10</v>
          </cell>
        </row>
        <row r="170">
          <cell r="B170" t="str">
            <v>1843.1411.A</v>
          </cell>
          <cell r="C170" t="str">
            <v>Nam Định-Đà Nẵng</v>
          </cell>
          <cell r="D170" t="str">
            <v>Giao Thủy</v>
          </cell>
          <cell r="E170" t="str">
            <v>TT Đà Nẵng</v>
          </cell>
          <cell r="F170">
            <v>735</v>
          </cell>
          <cell r="G170">
            <v>11</v>
          </cell>
        </row>
        <row r="171">
          <cell r="B171" t="str">
            <v>1893.1414.A</v>
          </cell>
          <cell r="C171" t="str">
            <v>Nam Định-Bình Phước</v>
          </cell>
          <cell r="D171" t="str">
            <v>Giao Thủy</v>
          </cell>
          <cell r="E171" t="str">
            <v>Bù Đốp</v>
          </cell>
          <cell r="G171">
            <v>5</v>
          </cell>
        </row>
        <row r="172">
          <cell r="B172" t="str">
            <v>1893.1414.A</v>
          </cell>
          <cell r="C172" t="str">
            <v>Nam Định-Bình Phước</v>
          </cell>
          <cell r="D172" t="str">
            <v>Giao Thủy</v>
          </cell>
          <cell r="E172" t="str">
            <v>Bù Đốp</v>
          </cell>
          <cell r="F172">
            <v>1750</v>
          </cell>
          <cell r="G172">
            <v>6</v>
          </cell>
        </row>
        <row r="173">
          <cell r="B173" t="str">
            <v>1893.1414.A</v>
          </cell>
          <cell r="C173" t="str">
            <v>Nam Định-Bình Phước</v>
          </cell>
          <cell r="D173" t="str">
            <v>Giao Thủy</v>
          </cell>
          <cell r="E173" t="str">
            <v>Bù Đốp</v>
          </cell>
          <cell r="G173">
            <v>4</v>
          </cell>
        </row>
        <row r="174">
          <cell r="B174" t="str">
            <v>1893.1414.A</v>
          </cell>
          <cell r="C174" t="str">
            <v>Nam Định-Bình Phước</v>
          </cell>
          <cell r="D174" t="str">
            <v>Giao Thủy</v>
          </cell>
          <cell r="E174" t="str">
            <v>Bù Đốp</v>
          </cell>
          <cell r="G174">
            <v>4</v>
          </cell>
        </row>
        <row r="175">
          <cell r="B175" t="str">
            <v>1893.1412.A</v>
          </cell>
          <cell r="C175" t="str">
            <v>Nam Định-Bình Phước</v>
          </cell>
          <cell r="D175" t="str">
            <v>Giao Thủy</v>
          </cell>
          <cell r="E175" t="str">
            <v>TC Phước Long</v>
          </cell>
          <cell r="F175">
            <v>1730</v>
          </cell>
          <cell r="G175">
            <v>9</v>
          </cell>
        </row>
        <row r="176">
          <cell r="B176" t="str">
            <v>1893.1412.A</v>
          </cell>
          <cell r="E176" t="str">
            <v>TC Phước Long</v>
          </cell>
          <cell r="G176">
            <v>3</v>
          </cell>
        </row>
        <row r="177">
          <cell r="B177" t="str">
            <v>1850.1411.A</v>
          </cell>
          <cell r="E177" t="str">
            <v>Miền Đông</v>
          </cell>
          <cell r="G177">
            <v>5</v>
          </cell>
        </row>
        <row r="178">
          <cell r="B178" t="str">
            <v>1850.1411.A</v>
          </cell>
          <cell r="E178" t="str">
            <v>Miền Đông</v>
          </cell>
          <cell r="G178">
            <v>4</v>
          </cell>
        </row>
        <row r="179">
          <cell r="B179" t="str">
            <v>1850.1411.A</v>
          </cell>
          <cell r="C179" t="str">
            <v>Nam Định-TPHCM</v>
          </cell>
          <cell r="D179" t="str">
            <v>Giao Thủy</v>
          </cell>
          <cell r="E179" t="str">
            <v>Miền Đông</v>
          </cell>
          <cell r="F179">
            <v>1720</v>
          </cell>
          <cell r="G179">
            <v>5</v>
          </cell>
        </row>
        <row r="180">
          <cell r="B180" t="str">
            <v>1850.1411.A</v>
          </cell>
          <cell r="E180" t="str">
            <v>Miền Đông</v>
          </cell>
          <cell r="G180">
            <v>5</v>
          </cell>
        </row>
        <row r="181">
          <cell r="B181" t="str">
            <v>1850.1411.A</v>
          </cell>
          <cell r="E181" t="str">
            <v>Miền Đông</v>
          </cell>
          <cell r="G181">
            <v>15</v>
          </cell>
        </row>
        <row r="182">
          <cell r="B182" t="str">
            <v>1869.1411.A</v>
          </cell>
          <cell r="C182" t="str">
            <v>Nam Định-Cà Mau</v>
          </cell>
          <cell r="D182" t="str">
            <v>Giao Thủy</v>
          </cell>
          <cell r="E182" t="str">
            <v>Cà Mau</v>
          </cell>
          <cell r="F182">
            <v>2040</v>
          </cell>
          <cell r="G182">
            <v>4</v>
          </cell>
        </row>
        <row r="183">
          <cell r="B183" t="str">
            <v>1869.1411.A</v>
          </cell>
          <cell r="E183" t="str">
            <v>Cà Mau</v>
          </cell>
          <cell r="G183">
            <v>4</v>
          </cell>
        </row>
        <row r="184">
          <cell r="B184" t="str">
            <v>Tổng cộng</v>
          </cell>
          <cell r="G184">
            <v>4501</v>
          </cell>
        </row>
        <row r="185">
          <cell r="G185">
            <v>150.03333333333333</v>
          </cell>
        </row>
        <row r="187">
          <cell r="B187" t="str">
            <v>- Tuyến Giao Thủy - Đà Nẵng:</v>
          </cell>
        </row>
        <row r="188">
          <cell r="C188" t="str">
            <v>HTX dịch vụ vận tải Hải Vân</v>
          </cell>
          <cell r="D188" t="str">
            <v>khai thác</v>
          </cell>
          <cell r="E188">
            <v>21</v>
          </cell>
          <cell r="G188" t="str">
            <v>vòng/tháng</v>
          </cell>
        </row>
        <row r="189">
          <cell r="B189" t="str">
            <v>- Tuyến Giao Thủy - Miền Đông:</v>
          </cell>
        </row>
        <row r="190">
          <cell r="C190" t="str">
            <v>Cty CP TM&amp;VT Tấn Hưng</v>
          </cell>
          <cell r="D190" t="str">
            <v>khai thác</v>
          </cell>
          <cell r="E190">
            <v>15</v>
          </cell>
          <cell r="G190" t="str">
            <v>vòng/tháng</v>
          </cell>
        </row>
        <row r="191">
          <cell r="B191" t="str">
            <v>- Tuyến Giao Thủy - Krông Nô:</v>
          </cell>
        </row>
        <row r="192">
          <cell r="C192" t="str">
            <v>Công ty TNHH ô tô Đại Duy</v>
          </cell>
          <cell r="D192" t="str">
            <v>khai thác</v>
          </cell>
          <cell r="E192">
            <v>14</v>
          </cell>
          <cell r="G192" t="str">
            <v>vòng/tháng</v>
          </cell>
        </row>
        <row r="193">
          <cell r="B193" t="str">
            <v>- Tuyến Giao Thủy - Quảng Sơn:</v>
          </cell>
        </row>
        <row r="194">
          <cell r="C194" t="str">
            <v>Công ty TNHH VT Đạt Anh</v>
          </cell>
          <cell r="D194" t="str">
            <v>khai thác</v>
          </cell>
          <cell r="E194">
            <v>15</v>
          </cell>
          <cell r="G194" t="str">
            <v>vòng/tháng</v>
          </cell>
        </row>
        <row r="195">
          <cell r="B195" t="str">
            <v>- Tuyến Giao Thủy - Phước Long:</v>
          </cell>
        </row>
        <row r="196">
          <cell r="C196" t="str">
            <v>Công ty CP du lịch Trường Khoa</v>
          </cell>
          <cell r="D196" t="str">
            <v>khai thác</v>
          </cell>
          <cell r="E196">
            <v>22</v>
          </cell>
          <cell r="G196" t="str">
            <v>vòng/tháng</v>
          </cell>
        </row>
        <row r="197">
          <cell r="B197" t="str">
            <v>- Tuyến Giao Thủy - Kỳ Lâm:</v>
          </cell>
        </row>
        <row r="198">
          <cell r="C198" t="str">
            <v>Công ty CPVT Thọ Lam-Hà Tĩnh</v>
          </cell>
          <cell r="D198" t="str">
            <v>khai thác</v>
          </cell>
          <cell r="E198">
            <v>30</v>
          </cell>
          <cell r="G198" t="str">
            <v>vòng/tháng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D"/>
      <sheetName val="PN"/>
      <sheetName val="GT"/>
      <sheetName val="QL"/>
      <sheetName val="HH"/>
      <sheetName val="TL"/>
      <sheetName val="ML"/>
      <sheetName val="NT"/>
      <sheetName val="NH"/>
      <sheetName val="QN"/>
      <sheetName val="TN"/>
      <sheetName val="VB"/>
      <sheetName val="XT"/>
      <sheetName val="YY"/>
      <sheetName val="QH dinh huong cua Bo GTVT"/>
    </sheetNames>
    <sheetDataSet>
      <sheetData sheetId="1">
        <row r="3">
          <cell r="B3" t="str">
            <v>1829.2612.A</v>
          </cell>
          <cell r="E3" t="str">
            <v>Gia Lâm</v>
          </cell>
          <cell r="G3">
            <v>30</v>
          </cell>
        </row>
        <row r="4">
          <cell r="B4" t="str">
            <v>1829.2611.A</v>
          </cell>
          <cell r="E4" t="str">
            <v>Giáp Bát</v>
          </cell>
          <cell r="G4">
            <v>30</v>
          </cell>
        </row>
        <row r="5">
          <cell r="B5" t="str">
            <v>1829.2611.A</v>
          </cell>
          <cell r="E5" t="str">
            <v>Giáp Bát</v>
          </cell>
          <cell r="G5">
            <v>30</v>
          </cell>
        </row>
        <row r="6">
          <cell r="B6" t="str">
            <v>1829.2611.A</v>
          </cell>
          <cell r="E6" t="str">
            <v>Giáp Bát</v>
          </cell>
          <cell r="G6">
            <v>30</v>
          </cell>
        </row>
        <row r="7">
          <cell r="B7" t="str">
            <v>1829.2611.A</v>
          </cell>
          <cell r="E7" t="str">
            <v>Giáp Bát</v>
          </cell>
          <cell r="G7">
            <v>30</v>
          </cell>
        </row>
        <row r="8">
          <cell r="B8" t="str">
            <v>1829.2611.A</v>
          </cell>
          <cell r="E8" t="str">
            <v>Giáp Bát</v>
          </cell>
          <cell r="G8">
            <v>30</v>
          </cell>
        </row>
        <row r="9">
          <cell r="B9" t="str">
            <v>1829.2611.A</v>
          </cell>
          <cell r="E9" t="str">
            <v>Giáp Bát</v>
          </cell>
          <cell r="G9">
            <v>30</v>
          </cell>
        </row>
        <row r="10">
          <cell r="B10" t="str">
            <v>1829.2611.A</v>
          </cell>
          <cell r="E10" t="str">
            <v>Giáp Bát</v>
          </cell>
          <cell r="G10">
            <v>30</v>
          </cell>
        </row>
        <row r="11">
          <cell r="B11" t="str">
            <v>1829.2611.A</v>
          </cell>
          <cell r="E11" t="str">
            <v>Giáp Bát</v>
          </cell>
          <cell r="G11">
            <v>30</v>
          </cell>
        </row>
        <row r="12">
          <cell r="B12" t="str">
            <v>1829.2611.A</v>
          </cell>
          <cell r="E12" t="str">
            <v>Giáp Bát</v>
          </cell>
          <cell r="G12">
            <v>30</v>
          </cell>
        </row>
        <row r="13">
          <cell r="B13" t="str">
            <v>1829.2611.A</v>
          </cell>
          <cell r="E13" t="str">
            <v>Giáp Bát</v>
          </cell>
          <cell r="G13">
            <v>30</v>
          </cell>
        </row>
        <row r="14">
          <cell r="B14" t="str">
            <v>1829.2611.A</v>
          </cell>
          <cell r="E14" t="str">
            <v>Giáp Bát</v>
          </cell>
          <cell r="G14">
            <v>30</v>
          </cell>
        </row>
        <row r="15">
          <cell r="B15" t="str">
            <v>1829.2611.A</v>
          </cell>
          <cell r="E15" t="str">
            <v>Giáp Bát</v>
          </cell>
          <cell r="G15">
            <v>30</v>
          </cell>
        </row>
        <row r="16">
          <cell r="B16" t="str">
            <v>1829.2615.A</v>
          </cell>
          <cell r="E16" t="str">
            <v>Nước Ngầm</v>
          </cell>
          <cell r="G16">
            <v>30</v>
          </cell>
        </row>
        <row r="17">
          <cell r="B17" t="str">
            <v>1829.2615.A</v>
          </cell>
          <cell r="E17" t="str">
            <v>Nước Ngầm</v>
          </cell>
          <cell r="G17">
            <v>30</v>
          </cell>
        </row>
        <row r="18">
          <cell r="B18" t="str">
            <v>1829.2615.A</v>
          </cell>
          <cell r="E18" t="str">
            <v>Nước Ngầm</v>
          </cell>
          <cell r="G18">
            <v>30</v>
          </cell>
        </row>
        <row r="19">
          <cell r="B19" t="str">
            <v>1829.2615.A</v>
          </cell>
          <cell r="E19" t="str">
            <v>Nước Ngầm</v>
          </cell>
          <cell r="G19">
            <v>30</v>
          </cell>
        </row>
        <row r="20">
          <cell r="B20" t="str">
            <v>1829.2615.A</v>
          </cell>
          <cell r="E20" t="str">
            <v>Nước Ngầm</v>
          </cell>
          <cell r="G20">
            <v>30</v>
          </cell>
        </row>
        <row r="21">
          <cell r="B21" t="str">
            <v>1829.2615.A</v>
          </cell>
          <cell r="E21" t="str">
            <v>Nước Ngầm</v>
          </cell>
          <cell r="G21">
            <v>30</v>
          </cell>
        </row>
        <row r="22">
          <cell r="B22" t="str">
            <v>1829.2615.A</v>
          </cell>
          <cell r="E22" t="str">
            <v>Nước Ngầm</v>
          </cell>
          <cell r="G22">
            <v>30</v>
          </cell>
        </row>
        <row r="23">
          <cell r="B23" t="str">
            <v>1829.2615.A</v>
          </cell>
          <cell r="E23" t="str">
            <v>Nước Ngầm</v>
          </cell>
          <cell r="G23">
            <v>30</v>
          </cell>
        </row>
        <row r="24">
          <cell r="B24" t="str">
            <v>1829.2615.A</v>
          </cell>
          <cell r="E24" t="str">
            <v>Nước Ngầm</v>
          </cell>
          <cell r="G24">
            <v>30</v>
          </cell>
        </row>
        <row r="25">
          <cell r="B25" t="str">
            <v>1829.2615.A</v>
          </cell>
          <cell r="E25" t="str">
            <v>Nước Ngầm</v>
          </cell>
          <cell r="G25">
            <v>30</v>
          </cell>
        </row>
        <row r="26">
          <cell r="B26" t="str">
            <v>1829.2615.A</v>
          </cell>
          <cell r="E26" t="str">
            <v>Nước Ngầm</v>
          </cell>
          <cell r="G26">
            <v>30</v>
          </cell>
        </row>
        <row r="27">
          <cell r="B27" t="str">
            <v>1829.2615.A</v>
          </cell>
          <cell r="E27" t="str">
            <v>Nước Ngầm</v>
          </cell>
          <cell r="G27">
            <v>30</v>
          </cell>
        </row>
        <row r="28">
          <cell r="B28" t="str">
            <v>1829.2615.A</v>
          </cell>
          <cell r="E28" t="str">
            <v>Nước Ngầm</v>
          </cell>
          <cell r="G28">
            <v>30</v>
          </cell>
        </row>
        <row r="29">
          <cell r="B29" t="str">
            <v>1829.2615.A</v>
          </cell>
          <cell r="E29" t="str">
            <v>Nước Ngầm</v>
          </cell>
          <cell r="G29">
            <v>30</v>
          </cell>
        </row>
        <row r="30">
          <cell r="B30" t="str">
            <v>1829.2615.A</v>
          </cell>
          <cell r="E30" t="str">
            <v>Nước Ngầm</v>
          </cell>
          <cell r="G30">
            <v>30</v>
          </cell>
        </row>
        <row r="31">
          <cell r="B31" t="str">
            <v>1829.2615.A</v>
          </cell>
          <cell r="E31" t="str">
            <v>Nước Ngầm</v>
          </cell>
          <cell r="G31">
            <v>30</v>
          </cell>
        </row>
        <row r="32">
          <cell r="B32" t="str">
            <v>1829.2615.A</v>
          </cell>
          <cell r="E32" t="str">
            <v>Nước Ngầm</v>
          </cell>
          <cell r="G32">
            <v>30</v>
          </cell>
        </row>
        <row r="33">
          <cell r="B33" t="str">
            <v>1829.2615.A</v>
          </cell>
          <cell r="E33" t="str">
            <v>Nước Ngầm</v>
          </cell>
          <cell r="G33">
            <v>30</v>
          </cell>
        </row>
        <row r="34">
          <cell r="B34" t="str">
            <v>1829.2615.A</v>
          </cell>
          <cell r="E34" t="str">
            <v>Nước Ngầm</v>
          </cell>
          <cell r="G34">
            <v>30</v>
          </cell>
        </row>
        <row r="35">
          <cell r="B35" t="str">
            <v>1829.2615.A</v>
          </cell>
          <cell r="E35" t="str">
            <v>Nước Ngầm</v>
          </cell>
          <cell r="G35">
            <v>30</v>
          </cell>
        </row>
        <row r="36">
          <cell r="B36" t="str">
            <v>1829.2615.A</v>
          </cell>
          <cell r="E36" t="str">
            <v>Nước Ngầm</v>
          </cell>
          <cell r="G36">
            <v>30</v>
          </cell>
        </row>
        <row r="37">
          <cell r="B37" t="str">
            <v>1829.2615.A</v>
          </cell>
          <cell r="E37" t="str">
            <v>Nước Ngầm</v>
          </cell>
          <cell r="G37">
            <v>30</v>
          </cell>
        </row>
        <row r="38">
          <cell r="B38" t="str">
            <v>1829.2615.A</v>
          </cell>
          <cell r="E38" t="str">
            <v>Nước Ngầm</v>
          </cell>
          <cell r="G38">
            <v>30</v>
          </cell>
        </row>
        <row r="39">
          <cell r="B39" t="str">
            <v>1829.2615.A</v>
          </cell>
          <cell r="E39" t="str">
            <v>Nước Ngầm</v>
          </cell>
          <cell r="G39">
            <v>30</v>
          </cell>
        </row>
        <row r="40">
          <cell r="B40" t="str">
            <v>1829.2615.A</v>
          </cell>
          <cell r="E40" t="str">
            <v>Nước Ngầm</v>
          </cell>
          <cell r="G40">
            <v>30</v>
          </cell>
        </row>
        <row r="41">
          <cell r="B41" t="str">
            <v>1829.2615.A</v>
          </cell>
          <cell r="E41" t="str">
            <v>Nước Ngầm</v>
          </cell>
          <cell r="G41">
            <v>30</v>
          </cell>
        </row>
        <row r="42">
          <cell r="B42" t="str">
            <v>1829.2615.A</v>
          </cell>
          <cell r="E42" t="str">
            <v>Nước Ngầm</v>
          </cell>
          <cell r="G42">
            <v>30</v>
          </cell>
        </row>
        <row r="43">
          <cell r="B43" t="str">
            <v>1829.2615.A</v>
          </cell>
          <cell r="E43" t="str">
            <v>Nước Ngầm</v>
          </cell>
          <cell r="G43">
            <v>30</v>
          </cell>
        </row>
        <row r="44">
          <cell r="B44" t="str">
            <v>1829.2615.A</v>
          </cell>
          <cell r="E44" t="str">
            <v>Nước Ngầm</v>
          </cell>
          <cell r="G44">
            <v>30</v>
          </cell>
        </row>
        <row r="45">
          <cell r="B45" t="str">
            <v>1829.2615.A</v>
          </cell>
          <cell r="E45" t="str">
            <v>Nước Ngầm</v>
          </cell>
          <cell r="G45">
            <v>30</v>
          </cell>
        </row>
        <row r="46">
          <cell r="B46" t="str">
            <v>1829.2615.A</v>
          </cell>
          <cell r="E46" t="str">
            <v>Nước Ngầm</v>
          </cell>
          <cell r="G46">
            <v>30</v>
          </cell>
        </row>
        <row r="47">
          <cell r="B47" t="str">
            <v>1829.2615.A</v>
          </cell>
          <cell r="E47" t="str">
            <v>Nước Ngầm</v>
          </cell>
          <cell r="G47">
            <v>30</v>
          </cell>
        </row>
        <row r="48">
          <cell r="B48" t="str">
            <v>1829.2615.A</v>
          </cell>
          <cell r="E48" t="str">
            <v>Nước Ngầm</v>
          </cell>
          <cell r="G48">
            <v>30</v>
          </cell>
        </row>
        <row r="49">
          <cell r="B49" t="str">
            <v>1829.2615.A</v>
          </cell>
          <cell r="E49" t="str">
            <v>Nước Ngầm</v>
          </cell>
          <cell r="G49">
            <v>30</v>
          </cell>
        </row>
        <row r="50">
          <cell r="B50" t="str">
            <v>1829.2615.A</v>
          </cell>
          <cell r="E50" t="str">
            <v>Nước Ngầm</v>
          </cell>
          <cell r="G50">
            <v>30</v>
          </cell>
        </row>
        <row r="51">
          <cell r="B51" t="str">
            <v>1829.2615.A</v>
          </cell>
          <cell r="E51" t="str">
            <v>Nước Ngầm</v>
          </cell>
          <cell r="G51">
            <v>30</v>
          </cell>
        </row>
        <row r="52">
          <cell r="B52" t="str">
            <v>1829.2615.A</v>
          </cell>
          <cell r="E52" t="str">
            <v>Nước Ngầm</v>
          </cell>
          <cell r="G52">
            <v>30</v>
          </cell>
        </row>
        <row r="53">
          <cell r="B53" t="str">
            <v>1829.2615.A</v>
          </cell>
          <cell r="E53" t="str">
            <v>Nước Ngầm</v>
          </cell>
          <cell r="G53">
            <v>30</v>
          </cell>
        </row>
        <row r="54">
          <cell r="B54" t="str">
            <v>1829.2615.A</v>
          </cell>
          <cell r="E54" t="str">
            <v>Nước Ngầm</v>
          </cell>
          <cell r="G54">
            <v>30</v>
          </cell>
        </row>
        <row r="55">
          <cell r="B55" t="str">
            <v>1829.2617.A</v>
          </cell>
          <cell r="E55" t="str">
            <v>Sơn Tây</v>
          </cell>
          <cell r="G55">
            <v>15</v>
          </cell>
        </row>
        <row r="56">
          <cell r="B56" t="str">
            <v>1829.2617.A</v>
          </cell>
          <cell r="E56" t="str">
            <v>Sơn Tây</v>
          </cell>
          <cell r="G56">
            <v>30</v>
          </cell>
        </row>
        <row r="57">
          <cell r="B57" t="str">
            <v>1829.2617.A</v>
          </cell>
          <cell r="E57" t="str">
            <v>Sơn Tây</v>
          </cell>
          <cell r="G57">
            <v>30</v>
          </cell>
        </row>
        <row r="58">
          <cell r="B58" t="str">
            <v>1829.2616.A</v>
          </cell>
          <cell r="E58" t="str">
            <v>Yên Nghĩa</v>
          </cell>
          <cell r="G58">
            <v>30</v>
          </cell>
        </row>
        <row r="59">
          <cell r="B59" t="str">
            <v>1829.2616.A</v>
          </cell>
          <cell r="E59" t="str">
            <v>Yên Nghĩa</v>
          </cell>
          <cell r="G59">
            <v>30</v>
          </cell>
        </row>
        <row r="60">
          <cell r="B60" t="str">
            <v>1829.2616.A</v>
          </cell>
          <cell r="E60" t="str">
            <v>Yên Nghĩa</v>
          </cell>
          <cell r="G60">
            <v>30</v>
          </cell>
        </row>
        <row r="61">
          <cell r="B61" t="str">
            <v>1829.2616.A</v>
          </cell>
          <cell r="E61" t="str">
            <v>Yên Nghĩa</v>
          </cell>
          <cell r="G61">
            <v>30</v>
          </cell>
        </row>
        <row r="62">
          <cell r="B62" t="str">
            <v>1834.2614.A</v>
          </cell>
          <cell r="E62" t="str">
            <v>PĐ Tp Chí Linh</v>
          </cell>
          <cell r="G62">
            <v>30</v>
          </cell>
        </row>
        <row r="63">
          <cell r="B63" t="str">
            <v>1820.2616.A</v>
          </cell>
          <cell r="E63" t="str">
            <v>TT TP Thái Nguyên</v>
          </cell>
          <cell r="G63">
            <v>30</v>
          </cell>
        </row>
        <row r="64">
          <cell r="B64" t="str">
            <v>1218.1626.A</v>
          </cell>
          <cell r="E64" t="str">
            <v>PB Lạng Sơn</v>
          </cell>
          <cell r="G64">
            <v>30</v>
          </cell>
        </row>
        <row r="65">
          <cell r="B65" t="str">
            <v>1218.1626.A</v>
          </cell>
          <cell r="E65" t="str">
            <v>PB Lạng Sơn</v>
          </cell>
          <cell r="G65">
            <v>30</v>
          </cell>
        </row>
        <row r="66">
          <cell r="B66" t="str">
            <v>1218.1626.A</v>
          </cell>
          <cell r="E66" t="str">
            <v>PB Lạng Sơn</v>
          </cell>
          <cell r="G66">
            <v>30</v>
          </cell>
        </row>
        <row r="67">
          <cell r="B67" t="str">
            <v>1218.1226.A</v>
          </cell>
          <cell r="E67" t="str">
            <v>Bắc Sơn</v>
          </cell>
          <cell r="G67">
            <v>30</v>
          </cell>
        </row>
        <row r="68">
          <cell r="B68" t="str">
            <v>1824.2615.A</v>
          </cell>
          <cell r="E68" t="str">
            <v>Văn Bàn</v>
          </cell>
          <cell r="G68">
            <v>30</v>
          </cell>
        </row>
        <row r="69">
          <cell r="B69" t="str">
            <v>1418.1526.A</v>
          </cell>
          <cell r="E69" t="str">
            <v>Cửa Ông</v>
          </cell>
        </row>
        <row r="70">
          <cell r="B70" t="str">
            <v>1849.2612.A</v>
          </cell>
          <cell r="E70" t="str">
            <v>Đức Long BL</v>
          </cell>
          <cell r="G70">
            <v>5</v>
          </cell>
        </row>
        <row r="71">
          <cell r="B71" t="str">
            <v>1849.2612.A</v>
          </cell>
          <cell r="E71" t="str">
            <v>Đức Long BL</v>
          </cell>
          <cell r="G71">
            <v>5</v>
          </cell>
        </row>
        <row r="72">
          <cell r="B72" t="str">
            <v>1849.2612.A</v>
          </cell>
          <cell r="E72" t="str">
            <v>Đức Long BL</v>
          </cell>
          <cell r="G72">
            <v>5</v>
          </cell>
        </row>
        <row r="73">
          <cell r="B73" t="str">
            <v>1849.2615.A</v>
          </cell>
          <cell r="E73" t="str">
            <v>Trung tâm huyện Cát Tiên</v>
          </cell>
          <cell r="G73">
            <v>15</v>
          </cell>
        </row>
        <row r="74">
          <cell r="B74" t="str">
            <v>1850.2616.A</v>
          </cell>
          <cell r="E74" t="str">
            <v>Ngã Tư Ga</v>
          </cell>
          <cell r="G74">
            <v>3</v>
          </cell>
        </row>
        <row r="75">
          <cell r="B75" t="str">
            <v>1850.2616.A</v>
          </cell>
          <cell r="E75" t="str">
            <v>Ngã Tư Ga</v>
          </cell>
          <cell r="G75">
            <v>5</v>
          </cell>
        </row>
        <row r="76">
          <cell r="B76" t="str">
            <v>1850.2616.A</v>
          </cell>
          <cell r="E76" t="str">
            <v>Ngã Tư Ga</v>
          </cell>
          <cell r="G76">
            <v>5</v>
          </cell>
        </row>
        <row r="77">
          <cell r="B77" t="str">
            <v>1850.2616.A</v>
          </cell>
          <cell r="E77" t="str">
            <v>Ngã Tư Ga</v>
          </cell>
          <cell r="G77">
            <v>5</v>
          </cell>
        </row>
        <row r="78">
          <cell r="B78" t="str">
            <v>1850.2614.A</v>
          </cell>
          <cell r="E78" t="str">
            <v>An Sương</v>
          </cell>
          <cell r="G78">
            <v>6</v>
          </cell>
        </row>
        <row r="79">
          <cell r="B79" t="str">
            <v>1850.2614.A</v>
          </cell>
          <cell r="E79" t="str">
            <v>An Sương</v>
          </cell>
          <cell r="G79">
            <v>6</v>
          </cell>
        </row>
        <row r="80">
          <cell r="B80" t="str">
            <v>1850.2614.A</v>
          </cell>
          <cell r="E80" t="str">
            <v>An Sương</v>
          </cell>
          <cell r="G80">
            <v>3</v>
          </cell>
        </row>
        <row r="81">
          <cell r="B81" t="str">
            <v>TỔNG CỘNG</v>
          </cell>
          <cell r="G81">
            <v>2028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D"/>
      <sheetName val="PN"/>
      <sheetName val="GT"/>
      <sheetName val="QL"/>
      <sheetName val="HH"/>
      <sheetName val="TL"/>
      <sheetName val="ML"/>
      <sheetName val="NT"/>
      <sheetName val="NH"/>
      <sheetName val="QN"/>
      <sheetName val="TN"/>
      <sheetName val="VB"/>
      <sheetName val="XT"/>
      <sheetName val="YY"/>
      <sheetName val="QH dinh huong cua Bo GTVT"/>
    </sheetNames>
    <sheetDataSet>
      <sheetData sheetId="0">
        <row r="3">
          <cell r="B3" t="str">
            <v>1829.1111.A</v>
          </cell>
          <cell r="E3" t="str">
            <v>Giáp Bát</v>
          </cell>
          <cell r="G3">
            <v>30</v>
          </cell>
        </row>
        <row r="4">
          <cell r="B4" t="str">
            <v>1829.1111.A</v>
          </cell>
          <cell r="E4" t="str">
            <v>Giáp Bát</v>
          </cell>
          <cell r="G4">
            <v>30</v>
          </cell>
        </row>
        <row r="5">
          <cell r="B5" t="str">
            <v>1829.1111.A</v>
          </cell>
          <cell r="E5" t="str">
            <v>Giáp Bát</v>
          </cell>
          <cell r="G5">
            <v>30</v>
          </cell>
        </row>
        <row r="6">
          <cell r="B6" t="str">
            <v>1829.1111.A</v>
          </cell>
          <cell r="E6" t="str">
            <v>Giáp Bát</v>
          </cell>
          <cell r="G6">
            <v>30</v>
          </cell>
        </row>
        <row r="7">
          <cell r="B7" t="str">
            <v>1829.1111.A</v>
          </cell>
          <cell r="E7" t="str">
            <v>Giáp Bát</v>
          </cell>
          <cell r="G7">
            <v>30</v>
          </cell>
        </row>
        <row r="8">
          <cell r="B8" t="str">
            <v>1829.1111.A</v>
          </cell>
          <cell r="E8" t="str">
            <v>Giáp Bát</v>
          </cell>
          <cell r="G8">
            <v>30</v>
          </cell>
        </row>
        <row r="9">
          <cell r="B9" t="str">
            <v>1829.1111.A</v>
          </cell>
          <cell r="E9" t="str">
            <v>Giáp Bát</v>
          </cell>
          <cell r="G9">
            <v>30</v>
          </cell>
        </row>
        <row r="10">
          <cell r="B10" t="str">
            <v>1829.1111.A</v>
          </cell>
          <cell r="E10" t="str">
            <v>Giáp Bát</v>
          </cell>
          <cell r="G10">
            <v>30</v>
          </cell>
        </row>
        <row r="11">
          <cell r="B11" t="str">
            <v>1829.1111.A</v>
          </cell>
          <cell r="E11" t="str">
            <v>Giáp Bát</v>
          </cell>
          <cell r="G11">
            <v>30</v>
          </cell>
        </row>
        <row r="12">
          <cell r="B12" t="str">
            <v>1829.1111.A</v>
          </cell>
          <cell r="E12" t="str">
            <v>Giáp Bát</v>
          </cell>
          <cell r="G12">
            <v>30</v>
          </cell>
        </row>
        <row r="13">
          <cell r="B13" t="str">
            <v>1829.1111.A</v>
          </cell>
          <cell r="E13" t="str">
            <v>Giáp Bát</v>
          </cell>
          <cell r="G13">
            <v>30</v>
          </cell>
        </row>
        <row r="14">
          <cell r="B14" t="str">
            <v>1829.1111.A</v>
          </cell>
          <cell r="E14" t="str">
            <v>Giáp Bát</v>
          </cell>
          <cell r="G14">
            <v>30</v>
          </cell>
        </row>
        <row r="15">
          <cell r="B15" t="str">
            <v>1829.1111.A</v>
          </cell>
          <cell r="E15" t="str">
            <v>Giáp Bát</v>
          </cell>
          <cell r="G15">
            <v>30</v>
          </cell>
        </row>
        <row r="16">
          <cell r="B16" t="str">
            <v>1829.1111.A</v>
          </cell>
          <cell r="E16" t="str">
            <v>Giáp Bát</v>
          </cell>
          <cell r="G16">
            <v>30</v>
          </cell>
        </row>
        <row r="17">
          <cell r="B17" t="str">
            <v>1829.1111.A</v>
          </cell>
          <cell r="E17" t="str">
            <v>Giáp Bát</v>
          </cell>
          <cell r="G17">
            <v>30</v>
          </cell>
        </row>
        <row r="18">
          <cell r="B18" t="str">
            <v>1829.1111.A</v>
          </cell>
          <cell r="E18" t="str">
            <v>Giáp Bát</v>
          </cell>
          <cell r="G18">
            <v>30</v>
          </cell>
        </row>
        <row r="19">
          <cell r="B19" t="str">
            <v>1829.1111.A</v>
          </cell>
          <cell r="E19" t="str">
            <v>Giáp Bát</v>
          </cell>
          <cell r="G19">
            <v>30</v>
          </cell>
        </row>
        <row r="20">
          <cell r="B20" t="str">
            <v>1829.1111.A</v>
          </cell>
          <cell r="E20" t="str">
            <v>Giáp Bát</v>
          </cell>
          <cell r="G20">
            <v>30</v>
          </cell>
        </row>
        <row r="21">
          <cell r="B21" t="str">
            <v>1829.1111.A</v>
          </cell>
          <cell r="E21" t="str">
            <v>Giáp Bát</v>
          </cell>
          <cell r="G21">
            <v>30</v>
          </cell>
        </row>
        <row r="22">
          <cell r="B22" t="str">
            <v>1829.1111.A</v>
          </cell>
          <cell r="E22" t="str">
            <v>Giáp Bát</v>
          </cell>
          <cell r="G22">
            <v>30</v>
          </cell>
        </row>
        <row r="23">
          <cell r="B23" t="str">
            <v>1829.1111.A</v>
          </cell>
          <cell r="E23" t="str">
            <v>Giáp Bát</v>
          </cell>
          <cell r="G23">
            <v>30</v>
          </cell>
        </row>
        <row r="24">
          <cell r="B24" t="str">
            <v>1829.1111.A</v>
          </cell>
          <cell r="E24" t="str">
            <v>Giáp Bát</v>
          </cell>
          <cell r="G24">
            <v>30</v>
          </cell>
        </row>
        <row r="25">
          <cell r="B25" t="str">
            <v>1829.1111.A</v>
          </cell>
          <cell r="E25" t="str">
            <v>Giáp Bát</v>
          </cell>
          <cell r="G25">
            <v>30</v>
          </cell>
        </row>
        <row r="26">
          <cell r="B26" t="str">
            <v>1829.1111.A</v>
          </cell>
          <cell r="E26" t="str">
            <v>Giáp Bát</v>
          </cell>
          <cell r="G26">
            <v>30</v>
          </cell>
        </row>
        <row r="27">
          <cell r="B27" t="str">
            <v>1829.1111.A</v>
          </cell>
          <cell r="E27" t="str">
            <v>Giáp Bát</v>
          </cell>
          <cell r="G27">
            <v>30</v>
          </cell>
        </row>
        <row r="28">
          <cell r="B28" t="str">
            <v>1829.1111.A</v>
          </cell>
          <cell r="E28" t="str">
            <v>Giáp Bát</v>
          </cell>
          <cell r="G28">
            <v>30</v>
          </cell>
        </row>
        <row r="29">
          <cell r="B29" t="str">
            <v>1829.1111.A</v>
          </cell>
          <cell r="E29" t="str">
            <v>Giáp Bát</v>
          </cell>
          <cell r="G29">
            <v>30</v>
          </cell>
        </row>
        <row r="30">
          <cell r="B30" t="str">
            <v>1829.1111.A</v>
          </cell>
          <cell r="E30" t="str">
            <v>Giáp Bát</v>
          </cell>
          <cell r="G30">
            <v>30</v>
          </cell>
        </row>
        <row r="31">
          <cell r="B31" t="str">
            <v>1829.1111.A</v>
          </cell>
          <cell r="E31" t="str">
            <v>Giáp Bát</v>
          </cell>
          <cell r="G31">
            <v>30</v>
          </cell>
        </row>
        <row r="32">
          <cell r="B32" t="str">
            <v>1829.1111.A</v>
          </cell>
          <cell r="E32" t="str">
            <v>Giáp Bát</v>
          </cell>
          <cell r="G32">
            <v>30</v>
          </cell>
        </row>
        <row r="33">
          <cell r="B33" t="str">
            <v>1829.1111.A</v>
          </cell>
          <cell r="E33" t="str">
            <v>Giáp Bát</v>
          </cell>
          <cell r="G33">
            <v>30</v>
          </cell>
        </row>
        <row r="34">
          <cell r="B34" t="str">
            <v>1829.1111.A</v>
          </cell>
          <cell r="E34" t="str">
            <v>Giáp Bát</v>
          </cell>
          <cell r="G34">
            <v>30</v>
          </cell>
        </row>
        <row r="35">
          <cell r="B35" t="str">
            <v>1829.1111.A</v>
          </cell>
          <cell r="E35" t="str">
            <v>Giáp Bát</v>
          </cell>
          <cell r="G35">
            <v>30</v>
          </cell>
        </row>
        <row r="36">
          <cell r="B36" t="str">
            <v>1829.1111.A</v>
          </cell>
          <cell r="E36" t="str">
            <v>Giáp Bát</v>
          </cell>
          <cell r="G36">
            <v>30</v>
          </cell>
        </row>
        <row r="37">
          <cell r="B37" t="str">
            <v>1829.1111.A</v>
          </cell>
          <cell r="E37" t="str">
            <v>Giáp Bát</v>
          </cell>
          <cell r="G37">
            <v>30</v>
          </cell>
        </row>
        <row r="38">
          <cell r="B38" t="str">
            <v>1829.1111.A</v>
          </cell>
          <cell r="E38" t="str">
            <v>Giáp Bát</v>
          </cell>
          <cell r="G38">
            <v>30</v>
          </cell>
        </row>
        <row r="39">
          <cell r="B39" t="str">
            <v>1829.1111.A</v>
          </cell>
          <cell r="E39" t="str">
            <v>Giáp Bát</v>
          </cell>
          <cell r="G39">
            <v>30</v>
          </cell>
        </row>
        <row r="40">
          <cell r="B40" t="str">
            <v>1829.1111.A</v>
          </cell>
          <cell r="E40" t="str">
            <v>Giáp Bát</v>
          </cell>
          <cell r="G40">
            <v>30</v>
          </cell>
        </row>
        <row r="41">
          <cell r="B41" t="str">
            <v>1829.1111.A</v>
          </cell>
          <cell r="E41" t="str">
            <v>Giáp Bát</v>
          </cell>
          <cell r="G41">
            <v>30</v>
          </cell>
        </row>
        <row r="42">
          <cell r="B42" t="str">
            <v>1829.1111.A</v>
          </cell>
          <cell r="E42" t="str">
            <v>Giáp Bát</v>
          </cell>
          <cell r="G42">
            <v>30</v>
          </cell>
        </row>
        <row r="43">
          <cell r="B43" t="str">
            <v>1829.1115.A</v>
          </cell>
          <cell r="E43" t="str">
            <v>Nước Ngầm</v>
          </cell>
          <cell r="G43">
            <v>30</v>
          </cell>
        </row>
        <row r="44">
          <cell r="B44" t="str">
            <v>1829.1117.A</v>
          </cell>
          <cell r="E44" t="str">
            <v>Sơn Tây</v>
          </cell>
          <cell r="G44">
            <v>30</v>
          </cell>
        </row>
        <row r="45">
          <cell r="B45" t="str">
            <v>1898.1111.A</v>
          </cell>
          <cell r="E45" t="str">
            <v>Bắc Giang</v>
          </cell>
          <cell r="G45">
            <v>30</v>
          </cell>
        </row>
        <row r="46">
          <cell r="B46" t="str">
            <v>1898.1111.A</v>
          </cell>
          <cell r="E46" t="str">
            <v>Bắc Giang</v>
          </cell>
          <cell r="G46">
            <v>30</v>
          </cell>
        </row>
        <row r="47">
          <cell r="B47" t="str">
            <v>1899.1111.A</v>
          </cell>
          <cell r="E47" t="str">
            <v>Bắc Ninh</v>
          </cell>
          <cell r="G47">
            <v>30</v>
          </cell>
        </row>
        <row r="48">
          <cell r="B48" t="str">
            <v>1899.1111.A</v>
          </cell>
          <cell r="E48" t="str">
            <v>Bắc Ninh</v>
          </cell>
          <cell r="G48">
            <v>30</v>
          </cell>
        </row>
        <row r="49">
          <cell r="B49" t="str">
            <v>1899.1111.A</v>
          </cell>
          <cell r="E49" t="str">
            <v>Bắc Ninh</v>
          </cell>
          <cell r="G49">
            <v>30</v>
          </cell>
        </row>
        <row r="50">
          <cell r="B50" t="str">
            <v>1888.1115.A</v>
          </cell>
          <cell r="E50" t="str">
            <v>Phúc Yên</v>
          </cell>
          <cell r="G50">
            <v>30</v>
          </cell>
        </row>
        <row r="51">
          <cell r="B51" t="str">
            <v>1888.1115.A</v>
          </cell>
          <cell r="E51" t="str">
            <v>Phúc Yên</v>
          </cell>
          <cell r="G51">
            <v>30</v>
          </cell>
        </row>
        <row r="52">
          <cell r="B52" t="str">
            <v>1218.1611.A</v>
          </cell>
          <cell r="E52" t="str">
            <v>PB Lạng Sơn</v>
          </cell>
          <cell r="G52">
            <v>30</v>
          </cell>
        </row>
        <row r="53">
          <cell r="B53" t="str">
            <v>1819.1112.A</v>
          </cell>
          <cell r="E53" t="str">
            <v>Phú Thọ</v>
          </cell>
          <cell r="G53">
            <v>15</v>
          </cell>
        </row>
        <row r="54">
          <cell r="B54" t="str">
            <v>1819.1112.A</v>
          </cell>
          <cell r="E54" t="str">
            <v>Phú Thọ</v>
          </cell>
          <cell r="G54">
            <v>15</v>
          </cell>
        </row>
        <row r="55">
          <cell r="B55" t="str">
            <v>1820.1116.A</v>
          </cell>
          <cell r="E55" t="str">
            <v>TT TP Thái Nguyên</v>
          </cell>
          <cell r="G55">
            <v>30</v>
          </cell>
        </row>
        <row r="56">
          <cell r="B56" t="str">
            <v>1820.1116.A</v>
          </cell>
          <cell r="E56" t="str">
            <v>TT TP Thái Nguyên</v>
          </cell>
          <cell r="G56">
            <v>30</v>
          </cell>
        </row>
        <row r="57">
          <cell r="B57" t="str">
            <v>1820.1116.A</v>
          </cell>
          <cell r="E57" t="str">
            <v>TT TP Thái Nguyên</v>
          </cell>
          <cell r="G57">
            <v>30</v>
          </cell>
        </row>
        <row r="58">
          <cell r="B58" t="str">
            <v>1820.1116.A</v>
          </cell>
          <cell r="E58" t="str">
            <v>TT TP Thái Nguyên</v>
          </cell>
          <cell r="G58">
            <v>30</v>
          </cell>
        </row>
        <row r="59">
          <cell r="B59" t="str">
            <v>1820.1116.A</v>
          </cell>
          <cell r="E59" t="str">
            <v>TT TP Thái Nguyên</v>
          </cell>
          <cell r="G59">
            <v>30</v>
          </cell>
        </row>
        <row r="60">
          <cell r="B60" t="str">
            <v>1820.1116.A</v>
          </cell>
          <cell r="E60" t="str">
            <v>TT TP Thái Nguyên</v>
          </cell>
          <cell r="G60">
            <v>30</v>
          </cell>
        </row>
        <row r="61">
          <cell r="B61" t="str">
            <v>1822.1111.A</v>
          </cell>
          <cell r="E61" t="str">
            <v>Tuyên Quang</v>
          </cell>
          <cell r="G61">
            <v>15</v>
          </cell>
        </row>
        <row r="62">
          <cell r="B62" t="str">
            <v>1821.1111.A</v>
          </cell>
          <cell r="E62" t="str">
            <v>Yên Bái</v>
          </cell>
          <cell r="G62">
            <v>30</v>
          </cell>
        </row>
        <row r="63">
          <cell r="B63" t="str">
            <v>1821.1111.A</v>
          </cell>
          <cell r="E63" t="str">
            <v>Yên Bái</v>
          </cell>
          <cell r="G63">
            <v>15</v>
          </cell>
        </row>
        <row r="64">
          <cell r="B64" t="str">
            <v>1821.1111.A</v>
          </cell>
          <cell r="E64" t="str">
            <v>Yên Bái</v>
          </cell>
          <cell r="G64">
            <v>30</v>
          </cell>
        </row>
        <row r="65">
          <cell r="B65" t="str">
            <v>1828.1101.A</v>
          </cell>
          <cell r="E65" t="str">
            <v>TT Hòa Bình</v>
          </cell>
          <cell r="G65">
            <v>30</v>
          </cell>
        </row>
        <row r="66">
          <cell r="B66" t="str">
            <v>1828.1101.A</v>
          </cell>
          <cell r="E66" t="str">
            <v>TT Hòa Bình</v>
          </cell>
          <cell r="G66">
            <v>30</v>
          </cell>
        </row>
        <row r="67">
          <cell r="B67" t="str">
            <v>1828.1101.A</v>
          </cell>
          <cell r="E67" t="str">
            <v>TT Hòa Bình</v>
          </cell>
          <cell r="G67">
            <v>30</v>
          </cell>
        </row>
        <row r="68">
          <cell r="B68" t="str">
            <v>1828.1101.A</v>
          </cell>
          <cell r="E68" t="str">
            <v>TT Hòa Bình</v>
          </cell>
        </row>
        <row r="69">
          <cell r="B69" t="str">
            <v>1890.1113.A</v>
          </cell>
          <cell r="E69" t="str">
            <v>Hòa Mạc</v>
          </cell>
          <cell r="G69">
            <v>30</v>
          </cell>
        </row>
        <row r="70">
          <cell r="B70" t="str">
            <v>1834.1114.A</v>
          </cell>
          <cell r="E70" t="str">
            <v>PĐ Tp Chí Linh</v>
          </cell>
          <cell r="G70">
            <v>15</v>
          </cell>
        </row>
        <row r="71">
          <cell r="B71" t="str">
            <v>1618.2511.A</v>
          </cell>
          <cell r="E71" t="str">
            <v>Vĩnh Niệm</v>
          </cell>
          <cell r="G71">
            <v>30</v>
          </cell>
        </row>
        <row r="72">
          <cell r="B72" t="str">
            <v>1618.1111.A</v>
          </cell>
          <cell r="E72" t="str">
            <v>Niệm Nghĩa</v>
          </cell>
          <cell r="G72">
            <v>30</v>
          </cell>
        </row>
        <row r="73">
          <cell r="B73" t="str">
            <v>1618.2111.A</v>
          </cell>
          <cell r="E73" t="str">
            <v>Cát Bà</v>
          </cell>
          <cell r="G73">
            <v>30</v>
          </cell>
        </row>
        <row r="74">
          <cell r="B74" t="str">
            <v>1618.2111.A</v>
          </cell>
          <cell r="E74" t="str">
            <v>Cát Bà</v>
          </cell>
          <cell r="G74">
            <v>30</v>
          </cell>
        </row>
        <row r="75">
          <cell r="B75" t="str">
            <v>1618.2111.A</v>
          </cell>
          <cell r="E75" t="str">
            <v>Cát Bà</v>
          </cell>
          <cell r="G75">
            <v>30</v>
          </cell>
        </row>
        <row r="76">
          <cell r="B76" t="str">
            <v>1618.2111.A</v>
          </cell>
          <cell r="E76" t="str">
            <v>Cát Bà</v>
          </cell>
          <cell r="G76">
            <v>30</v>
          </cell>
        </row>
        <row r="77">
          <cell r="B77" t="str">
            <v>1418.1511.A</v>
          </cell>
          <cell r="E77" t="str">
            <v>Cửa Ông</v>
          </cell>
          <cell r="G77">
            <v>30</v>
          </cell>
        </row>
        <row r="78">
          <cell r="B78" t="str">
            <v>1835.1116.A</v>
          </cell>
          <cell r="E78" t="str">
            <v>Kim Đông</v>
          </cell>
          <cell r="G78">
            <v>30</v>
          </cell>
        </row>
        <row r="79">
          <cell r="B79" t="str">
            <v>1835.1113.A</v>
          </cell>
          <cell r="E79" t="str">
            <v>Nho Quan</v>
          </cell>
          <cell r="G79">
            <v>30</v>
          </cell>
        </row>
        <row r="80">
          <cell r="B80" t="str">
            <v>1836.1105.A</v>
          </cell>
          <cell r="E80" t="str">
            <v>PB Thanh Hóa</v>
          </cell>
          <cell r="G80">
            <v>30</v>
          </cell>
        </row>
        <row r="81">
          <cell r="B81" t="str">
            <v>1836.1105.A</v>
          </cell>
          <cell r="E81" t="str">
            <v>PB Thanh Hóa</v>
          </cell>
          <cell r="G81">
            <v>30</v>
          </cell>
        </row>
        <row r="82">
          <cell r="B82" t="str">
            <v>1836.1105.A</v>
          </cell>
          <cell r="E82" t="str">
            <v>PB Thanh Hóa</v>
          </cell>
          <cell r="G82">
            <v>30</v>
          </cell>
        </row>
        <row r="83">
          <cell r="B83" t="str">
            <v>1836.1105.A</v>
          </cell>
          <cell r="E83" t="str">
            <v>PB Thanh Hóa</v>
          </cell>
          <cell r="G83">
            <v>30</v>
          </cell>
        </row>
        <row r="84">
          <cell r="B84" t="str">
            <v>1837.1125.A</v>
          </cell>
          <cell r="E84" t="str">
            <v>Bắc TP Vinh</v>
          </cell>
          <cell r="G84">
            <v>30</v>
          </cell>
        </row>
        <row r="85">
          <cell r="B85" t="str">
            <v>1837.1125.A</v>
          </cell>
          <cell r="E85" t="str">
            <v>Bắc TP Vinh</v>
          </cell>
          <cell r="G85">
            <v>30</v>
          </cell>
        </row>
        <row r="86">
          <cell r="B86" t="str">
            <v>1861.1111.A</v>
          </cell>
          <cell r="E86" t="str">
            <v>Bình Dương</v>
          </cell>
          <cell r="G86">
            <v>7.5</v>
          </cell>
        </row>
        <row r="87">
          <cell r="B87" t="str">
            <v>1861.1111.A</v>
          </cell>
          <cell r="E87" t="str">
            <v>Bình Dương</v>
          </cell>
          <cell r="G87">
            <v>7</v>
          </cell>
        </row>
        <row r="88">
          <cell r="B88" t="str">
            <v>1850.1116.A</v>
          </cell>
          <cell r="E88" t="str">
            <v>Ngã Tư Ga</v>
          </cell>
          <cell r="G88">
            <v>4</v>
          </cell>
        </row>
        <row r="89">
          <cell r="B89" t="str">
            <v>TỔNG CỘNG</v>
          </cell>
          <cell r="G89">
            <v>2373.5</v>
          </cell>
        </row>
        <row r="90">
          <cell r="G90">
            <v>79.11666666666666</v>
          </cell>
        </row>
        <row r="94">
          <cell r="B94" t="str">
            <v>Cty CP ĐT LH VTOT Hà Nam Ninh</v>
          </cell>
          <cell r="E94">
            <v>31</v>
          </cell>
          <cell r="G94" t="str">
            <v>chuyến/ngày</v>
          </cell>
        </row>
      </sheetData>
      <sheetData sheetId="1">
        <row r="3">
          <cell r="B3" t="str">
            <v>1829.2612.A</v>
          </cell>
          <cell r="E3" t="str">
            <v>Gia Lâm</v>
          </cell>
          <cell r="G3">
            <v>30</v>
          </cell>
        </row>
        <row r="4">
          <cell r="B4" t="str">
            <v>1829.2611.A</v>
          </cell>
          <cell r="E4" t="str">
            <v>Giáp Bát</v>
          </cell>
          <cell r="G4">
            <v>30</v>
          </cell>
        </row>
        <row r="5">
          <cell r="B5" t="str">
            <v>1829.2611.A</v>
          </cell>
          <cell r="E5" t="str">
            <v>Giáp Bát</v>
          </cell>
          <cell r="G5">
            <v>30</v>
          </cell>
        </row>
        <row r="6">
          <cell r="B6" t="str">
            <v>1829.2611.A</v>
          </cell>
          <cell r="E6" t="str">
            <v>Giáp Bát</v>
          </cell>
          <cell r="G6">
            <v>30</v>
          </cell>
        </row>
        <row r="7">
          <cell r="B7" t="str">
            <v>1829.2611.A</v>
          </cell>
          <cell r="E7" t="str">
            <v>Giáp Bát</v>
          </cell>
          <cell r="G7">
            <v>30</v>
          </cell>
        </row>
        <row r="8">
          <cell r="B8" t="str">
            <v>1829.2611.A</v>
          </cell>
          <cell r="E8" t="str">
            <v>Giáp Bát</v>
          </cell>
          <cell r="G8">
            <v>30</v>
          </cell>
        </row>
        <row r="9">
          <cell r="B9" t="str">
            <v>1829.2611.A</v>
          </cell>
          <cell r="E9" t="str">
            <v>Giáp Bát</v>
          </cell>
          <cell r="G9">
            <v>30</v>
          </cell>
        </row>
        <row r="10">
          <cell r="B10" t="str">
            <v>1829.2611.A</v>
          </cell>
          <cell r="E10" t="str">
            <v>Giáp Bát</v>
          </cell>
          <cell r="G10">
            <v>30</v>
          </cell>
        </row>
        <row r="11">
          <cell r="B11" t="str">
            <v>1829.2611.A</v>
          </cell>
          <cell r="E11" t="str">
            <v>Giáp Bát</v>
          </cell>
          <cell r="G11">
            <v>30</v>
          </cell>
        </row>
        <row r="12">
          <cell r="B12" t="str">
            <v>1829.2611.A</v>
          </cell>
          <cell r="E12" t="str">
            <v>Giáp Bát</v>
          </cell>
          <cell r="G12">
            <v>30</v>
          </cell>
        </row>
        <row r="13">
          <cell r="B13" t="str">
            <v>1829.2611.A</v>
          </cell>
          <cell r="E13" t="str">
            <v>Giáp Bát</v>
          </cell>
          <cell r="G13">
            <v>30</v>
          </cell>
        </row>
        <row r="14">
          <cell r="B14" t="str">
            <v>1829.2611.A</v>
          </cell>
          <cell r="E14" t="str">
            <v>Giáp Bát</v>
          </cell>
          <cell r="G14">
            <v>30</v>
          </cell>
        </row>
        <row r="15">
          <cell r="B15" t="str">
            <v>1829.2611.A</v>
          </cell>
          <cell r="E15" t="str">
            <v>Giáp Bát</v>
          </cell>
          <cell r="G15">
            <v>30</v>
          </cell>
        </row>
        <row r="16">
          <cell r="B16" t="str">
            <v>1829.2615.A</v>
          </cell>
          <cell r="E16" t="str">
            <v>Nước Ngầm</v>
          </cell>
          <cell r="G16">
            <v>30</v>
          </cell>
        </row>
        <row r="17">
          <cell r="B17" t="str">
            <v>1829.2615.A</v>
          </cell>
          <cell r="E17" t="str">
            <v>Nước Ngầm</v>
          </cell>
          <cell r="G17">
            <v>30</v>
          </cell>
        </row>
        <row r="18">
          <cell r="B18" t="str">
            <v>1829.2615.A</v>
          </cell>
          <cell r="E18" t="str">
            <v>Nước Ngầm</v>
          </cell>
          <cell r="G18">
            <v>30</v>
          </cell>
        </row>
        <row r="19">
          <cell r="B19" t="str">
            <v>1829.2615.A</v>
          </cell>
          <cell r="E19" t="str">
            <v>Nước Ngầm</v>
          </cell>
          <cell r="G19">
            <v>30</v>
          </cell>
        </row>
        <row r="20">
          <cell r="B20" t="str">
            <v>1829.2615.A</v>
          </cell>
          <cell r="E20" t="str">
            <v>Nước Ngầm</v>
          </cell>
          <cell r="G20">
            <v>30</v>
          </cell>
        </row>
        <row r="21">
          <cell r="B21" t="str">
            <v>1829.2615.A</v>
          </cell>
          <cell r="E21" t="str">
            <v>Nước Ngầm</v>
          </cell>
          <cell r="G21">
            <v>30</v>
          </cell>
        </row>
        <row r="22">
          <cell r="B22" t="str">
            <v>1829.2615.A</v>
          </cell>
          <cell r="E22" t="str">
            <v>Nước Ngầm</v>
          </cell>
          <cell r="G22">
            <v>30</v>
          </cell>
        </row>
        <row r="23">
          <cell r="B23" t="str">
            <v>1829.2615.A</v>
          </cell>
          <cell r="E23" t="str">
            <v>Nước Ngầm</v>
          </cell>
          <cell r="G23">
            <v>30</v>
          </cell>
        </row>
        <row r="24">
          <cell r="B24" t="str">
            <v>1829.2615.A</v>
          </cell>
          <cell r="E24" t="str">
            <v>Nước Ngầm</v>
          </cell>
          <cell r="G24">
            <v>30</v>
          </cell>
        </row>
        <row r="25">
          <cell r="B25" t="str">
            <v>1829.2615.A</v>
          </cell>
          <cell r="E25" t="str">
            <v>Nước Ngầm</v>
          </cell>
          <cell r="G25">
            <v>30</v>
          </cell>
        </row>
        <row r="26">
          <cell r="B26" t="str">
            <v>1829.2615.A</v>
          </cell>
          <cell r="E26" t="str">
            <v>Nước Ngầm</v>
          </cell>
          <cell r="G26">
            <v>30</v>
          </cell>
        </row>
        <row r="27">
          <cell r="B27" t="str">
            <v>1829.2615.A</v>
          </cell>
          <cell r="E27" t="str">
            <v>Nước Ngầm</v>
          </cell>
          <cell r="G27">
            <v>30</v>
          </cell>
        </row>
        <row r="28">
          <cell r="B28" t="str">
            <v>1829.2615.A</v>
          </cell>
          <cell r="E28" t="str">
            <v>Nước Ngầm</v>
          </cell>
          <cell r="G28">
            <v>30</v>
          </cell>
        </row>
        <row r="29">
          <cell r="B29" t="str">
            <v>1829.2615.A</v>
          </cell>
          <cell r="E29" t="str">
            <v>Nước Ngầm</v>
          </cell>
          <cell r="G29">
            <v>30</v>
          </cell>
        </row>
        <row r="30">
          <cell r="B30" t="str">
            <v>1829.2615.A</v>
          </cell>
          <cell r="E30" t="str">
            <v>Nước Ngầm</v>
          </cell>
          <cell r="G30">
            <v>30</v>
          </cell>
        </row>
        <row r="31">
          <cell r="B31" t="str">
            <v>1829.2615.A</v>
          </cell>
          <cell r="E31" t="str">
            <v>Nước Ngầm</v>
          </cell>
          <cell r="G31">
            <v>30</v>
          </cell>
        </row>
        <row r="32">
          <cell r="B32" t="str">
            <v>1829.2615.A</v>
          </cell>
          <cell r="E32" t="str">
            <v>Nước Ngầm</v>
          </cell>
          <cell r="G32">
            <v>30</v>
          </cell>
        </row>
        <row r="33">
          <cell r="B33" t="str">
            <v>1829.2615.A</v>
          </cell>
          <cell r="E33" t="str">
            <v>Nước Ngầm</v>
          </cell>
          <cell r="G33">
            <v>30</v>
          </cell>
        </row>
        <row r="34">
          <cell r="B34" t="str">
            <v>1829.2615.A</v>
          </cell>
          <cell r="E34" t="str">
            <v>Nước Ngầm</v>
          </cell>
          <cell r="G34">
            <v>30</v>
          </cell>
        </row>
        <row r="35">
          <cell r="B35" t="str">
            <v>1829.2615.A</v>
          </cell>
          <cell r="E35" t="str">
            <v>Nước Ngầm</v>
          </cell>
          <cell r="G35">
            <v>30</v>
          </cell>
        </row>
        <row r="36">
          <cell r="B36" t="str">
            <v>1829.2615.A</v>
          </cell>
          <cell r="E36" t="str">
            <v>Nước Ngầm</v>
          </cell>
          <cell r="G36">
            <v>30</v>
          </cell>
        </row>
        <row r="37">
          <cell r="B37" t="str">
            <v>1829.2615.A</v>
          </cell>
          <cell r="E37" t="str">
            <v>Nước Ngầm</v>
          </cell>
          <cell r="G37">
            <v>30</v>
          </cell>
        </row>
        <row r="38">
          <cell r="B38" t="str">
            <v>1829.2615.A</v>
          </cell>
          <cell r="E38" t="str">
            <v>Nước Ngầm</v>
          </cell>
          <cell r="G38">
            <v>30</v>
          </cell>
        </row>
        <row r="39">
          <cell r="B39" t="str">
            <v>1829.2615.A</v>
          </cell>
          <cell r="E39" t="str">
            <v>Nước Ngầm</v>
          </cell>
          <cell r="G39">
            <v>30</v>
          </cell>
        </row>
        <row r="40">
          <cell r="B40" t="str">
            <v>1829.2615.A</v>
          </cell>
          <cell r="E40" t="str">
            <v>Nước Ngầm</v>
          </cell>
          <cell r="G40">
            <v>30</v>
          </cell>
        </row>
        <row r="41">
          <cell r="B41" t="str">
            <v>1829.2615.A</v>
          </cell>
          <cell r="E41" t="str">
            <v>Nước Ngầm</v>
          </cell>
          <cell r="G41">
            <v>30</v>
          </cell>
        </row>
        <row r="42">
          <cell r="B42" t="str">
            <v>1829.2615.A</v>
          </cell>
          <cell r="E42" t="str">
            <v>Nước Ngầm</v>
          </cell>
          <cell r="G42">
            <v>30</v>
          </cell>
        </row>
        <row r="43">
          <cell r="B43" t="str">
            <v>1829.2615.A</v>
          </cell>
          <cell r="E43" t="str">
            <v>Nước Ngầm</v>
          </cell>
          <cell r="G43">
            <v>30</v>
          </cell>
        </row>
        <row r="44">
          <cell r="B44" t="str">
            <v>1829.2615.A</v>
          </cell>
          <cell r="E44" t="str">
            <v>Nước Ngầm</v>
          </cell>
          <cell r="G44">
            <v>30</v>
          </cell>
        </row>
        <row r="45">
          <cell r="B45" t="str">
            <v>1829.2615.A</v>
          </cell>
          <cell r="E45" t="str">
            <v>Nước Ngầm</v>
          </cell>
          <cell r="G45">
            <v>30</v>
          </cell>
        </row>
        <row r="46">
          <cell r="B46" t="str">
            <v>1829.2615.A</v>
          </cell>
          <cell r="E46" t="str">
            <v>Nước Ngầm</v>
          </cell>
          <cell r="G46">
            <v>30</v>
          </cell>
        </row>
        <row r="47">
          <cell r="B47" t="str">
            <v>1829.2615.A</v>
          </cell>
          <cell r="E47" t="str">
            <v>Nước Ngầm</v>
          </cell>
          <cell r="G47">
            <v>30</v>
          </cell>
        </row>
        <row r="48">
          <cell r="B48" t="str">
            <v>1829.2615.A</v>
          </cell>
          <cell r="E48" t="str">
            <v>Nước Ngầm</v>
          </cell>
          <cell r="G48">
            <v>30</v>
          </cell>
        </row>
        <row r="49">
          <cell r="B49" t="str">
            <v>1829.2615.A</v>
          </cell>
          <cell r="E49" t="str">
            <v>Nước Ngầm</v>
          </cell>
          <cell r="G49">
            <v>30</v>
          </cell>
        </row>
        <row r="50">
          <cell r="B50" t="str">
            <v>1829.2615.A</v>
          </cell>
          <cell r="E50" t="str">
            <v>Nước Ngầm</v>
          </cell>
          <cell r="G50">
            <v>30</v>
          </cell>
        </row>
        <row r="51">
          <cell r="B51" t="str">
            <v>1829.2615.A</v>
          </cell>
          <cell r="E51" t="str">
            <v>Nước Ngầm</v>
          </cell>
          <cell r="G51">
            <v>30</v>
          </cell>
        </row>
        <row r="52">
          <cell r="B52" t="str">
            <v>1829.2615.A</v>
          </cell>
          <cell r="E52" t="str">
            <v>Nước Ngầm</v>
          </cell>
          <cell r="G52">
            <v>30</v>
          </cell>
        </row>
        <row r="53">
          <cell r="B53" t="str">
            <v>1829.2615.A</v>
          </cell>
          <cell r="E53" t="str">
            <v>Nước Ngầm</v>
          </cell>
          <cell r="G53">
            <v>30</v>
          </cell>
        </row>
        <row r="54">
          <cell r="B54" t="str">
            <v>1829.2615.A</v>
          </cell>
          <cell r="E54" t="str">
            <v>Nước Ngầm</v>
          </cell>
          <cell r="G54">
            <v>30</v>
          </cell>
        </row>
        <row r="55">
          <cell r="B55" t="str">
            <v>1829.2617.A</v>
          </cell>
          <cell r="E55" t="str">
            <v>Sơn Tây</v>
          </cell>
          <cell r="G55">
            <v>15</v>
          </cell>
        </row>
        <row r="56">
          <cell r="B56" t="str">
            <v>1829.2617.A</v>
          </cell>
          <cell r="E56" t="str">
            <v>Sơn Tây</v>
          </cell>
          <cell r="G56">
            <v>30</v>
          </cell>
        </row>
        <row r="57">
          <cell r="B57" t="str">
            <v>1829.2617.A</v>
          </cell>
          <cell r="E57" t="str">
            <v>Sơn Tây</v>
          </cell>
          <cell r="G57">
            <v>30</v>
          </cell>
        </row>
        <row r="58">
          <cell r="B58" t="str">
            <v>1829.2616.A</v>
          </cell>
          <cell r="E58" t="str">
            <v>Yên Nghĩa</v>
          </cell>
          <cell r="G58">
            <v>30</v>
          </cell>
        </row>
        <row r="59">
          <cell r="B59" t="str">
            <v>1829.2616.A</v>
          </cell>
          <cell r="E59" t="str">
            <v>Yên Nghĩa</v>
          </cell>
          <cell r="G59">
            <v>30</v>
          </cell>
        </row>
        <row r="60">
          <cell r="B60" t="str">
            <v>1829.2616.A</v>
          </cell>
          <cell r="E60" t="str">
            <v>Yên Nghĩa</v>
          </cell>
          <cell r="G60">
            <v>30</v>
          </cell>
        </row>
        <row r="61">
          <cell r="B61" t="str">
            <v>1829.2616.A</v>
          </cell>
          <cell r="E61" t="str">
            <v>Yên Nghĩa</v>
          </cell>
          <cell r="G61">
            <v>30</v>
          </cell>
        </row>
        <row r="62">
          <cell r="B62" t="str">
            <v>1834.2614.A</v>
          </cell>
          <cell r="E62" t="str">
            <v>PĐ Tp Chí Linh</v>
          </cell>
          <cell r="G62">
            <v>30</v>
          </cell>
        </row>
        <row r="63">
          <cell r="B63" t="str">
            <v>1820.2616.A</v>
          </cell>
          <cell r="E63" t="str">
            <v>TT TP Thái Nguyên</v>
          </cell>
          <cell r="G63">
            <v>30</v>
          </cell>
        </row>
        <row r="64">
          <cell r="B64" t="str">
            <v>1218.1626.A</v>
          </cell>
          <cell r="E64" t="str">
            <v>PB Lạng Sơn</v>
          </cell>
          <cell r="G64">
            <v>30</v>
          </cell>
        </row>
        <row r="65">
          <cell r="B65" t="str">
            <v>1218.1626.A</v>
          </cell>
          <cell r="E65" t="str">
            <v>PB Lạng Sơn</v>
          </cell>
          <cell r="G65">
            <v>30</v>
          </cell>
        </row>
        <row r="66">
          <cell r="B66" t="str">
            <v>1218.1626.A</v>
          </cell>
          <cell r="E66" t="str">
            <v>PB Lạng Sơn</v>
          </cell>
          <cell r="G66">
            <v>30</v>
          </cell>
        </row>
        <row r="67">
          <cell r="B67" t="str">
            <v>1218.1226.A</v>
          </cell>
          <cell r="E67" t="str">
            <v>Bắc Sơn</v>
          </cell>
          <cell r="G67">
            <v>30</v>
          </cell>
        </row>
        <row r="68">
          <cell r="B68" t="str">
            <v>1824.2615.A</v>
          </cell>
          <cell r="E68" t="str">
            <v>Văn Bàn</v>
          </cell>
          <cell r="G68">
            <v>30</v>
          </cell>
        </row>
        <row r="69">
          <cell r="B69" t="str">
            <v>1418.1526.A</v>
          </cell>
          <cell r="E69" t="str">
            <v>Cửa Ông</v>
          </cell>
        </row>
        <row r="70">
          <cell r="B70" t="str">
            <v>1849.2612.A</v>
          </cell>
          <cell r="E70" t="str">
            <v>Đức Long BL</v>
          </cell>
          <cell r="G70">
            <v>5</v>
          </cell>
        </row>
        <row r="71">
          <cell r="B71" t="str">
            <v>1849.2612.A</v>
          </cell>
          <cell r="E71" t="str">
            <v>Đức Long BL</v>
          </cell>
          <cell r="G71">
            <v>5</v>
          </cell>
        </row>
        <row r="72">
          <cell r="B72" t="str">
            <v>1849.2612.A</v>
          </cell>
          <cell r="E72" t="str">
            <v>Đức Long BL</v>
          </cell>
          <cell r="G72">
            <v>5</v>
          </cell>
        </row>
        <row r="73">
          <cell r="B73" t="str">
            <v>1849.2615.A</v>
          </cell>
          <cell r="E73" t="str">
            <v>Trung tâm huyện Cát Tiên</v>
          </cell>
          <cell r="G73">
            <v>15</v>
          </cell>
        </row>
        <row r="74">
          <cell r="B74" t="str">
            <v>1850.2616.A</v>
          </cell>
          <cell r="E74" t="str">
            <v>Ngã Tư Ga</v>
          </cell>
          <cell r="G74">
            <v>3</v>
          </cell>
        </row>
        <row r="75">
          <cell r="B75" t="str">
            <v>1850.2616.A</v>
          </cell>
          <cell r="E75" t="str">
            <v>Ngã Tư Ga</v>
          </cell>
          <cell r="G75">
            <v>5</v>
          </cell>
        </row>
        <row r="76">
          <cell r="B76" t="str">
            <v>1850.2616.A</v>
          </cell>
          <cell r="E76" t="str">
            <v>Ngã Tư Ga</v>
          </cell>
          <cell r="G76">
            <v>5</v>
          </cell>
        </row>
        <row r="77">
          <cell r="B77" t="str">
            <v>1850.2616.A</v>
          </cell>
          <cell r="E77" t="str">
            <v>Ngã Tư Ga</v>
          </cell>
          <cell r="G77">
            <v>5</v>
          </cell>
        </row>
        <row r="78">
          <cell r="B78" t="str">
            <v>1850.2614.A</v>
          </cell>
          <cell r="E78" t="str">
            <v>An Sương</v>
          </cell>
          <cell r="G78">
            <v>6</v>
          </cell>
        </row>
        <row r="79">
          <cell r="B79" t="str">
            <v>1850.2614.A</v>
          </cell>
          <cell r="E79" t="str">
            <v>An Sương</v>
          </cell>
          <cell r="G79">
            <v>6</v>
          </cell>
        </row>
        <row r="80">
          <cell r="B80" t="str">
            <v>1850.2614.A</v>
          </cell>
          <cell r="E80" t="str">
            <v>An Sương</v>
          </cell>
          <cell r="G80">
            <v>3</v>
          </cell>
        </row>
        <row r="81">
          <cell r="B81" t="str">
            <v>TỔNG CỘNG</v>
          </cell>
          <cell r="G81">
            <v>2028</v>
          </cell>
        </row>
      </sheetData>
      <sheetData sheetId="2">
        <row r="3">
          <cell r="B3" t="str">
            <v>1829.1412.A</v>
          </cell>
          <cell r="E3" t="str">
            <v>Gia Lâm</v>
          </cell>
          <cell r="G3">
            <v>30</v>
          </cell>
        </row>
        <row r="4">
          <cell r="B4" t="str">
            <v>1829.1412.A</v>
          </cell>
          <cell r="E4" t="str">
            <v>Gia Lâm</v>
          </cell>
          <cell r="G4">
            <v>30</v>
          </cell>
        </row>
        <row r="5">
          <cell r="B5" t="str">
            <v>1829.1411.A</v>
          </cell>
          <cell r="E5" t="str">
            <v>Giáp Bát</v>
          </cell>
          <cell r="G5">
            <v>30</v>
          </cell>
        </row>
        <row r="6">
          <cell r="B6" t="str">
            <v>1829.1411.A</v>
          </cell>
          <cell r="E6" t="str">
            <v>Giáp Bát</v>
          </cell>
          <cell r="G6">
            <v>30</v>
          </cell>
        </row>
        <row r="7">
          <cell r="B7" t="str">
            <v>1829.1411.A</v>
          </cell>
          <cell r="E7" t="str">
            <v>Giáp Bát</v>
          </cell>
          <cell r="G7">
            <v>30</v>
          </cell>
        </row>
        <row r="8">
          <cell r="B8" t="str">
            <v>1829.1411.A</v>
          </cell>
          <cell r="E8" t="str">
            <v>Giáp Bát</v>
          </cell>
          <cell r="G8">
            <v>30</v>
          </cell>
        </row>
        <row r="9">
          <cell r="B9" t="str">
            <v>1829.1411.A</v>
          </cell>
          <cell r="E9" t="str">
            <v>Giáp Bát</v>
          </cell>
          <cell r="G9">
            <v>30</v>
          </cell>
        </row>
        <row r="10">
          <cell r="B10" t="str">
            <v>1829.1411.A</v>
          </cell>
          <cell r="E10" t="str">
            <v>Giáp Bát</v>
          </cell>
          <cell r="G10">
            <v>30</v>
          </cell>
        </row>
        <row r="11">
          <cell r="B11" t="str">
            <v>1829.1411.A</v>
          </cell>
          <cell r="E11" t="str">
            <v>Giáp Bát</v>
          </cell>
          <cell r="G11">
            <v>30</v>
          </cell>
        </row>
        <row r="12">
          <cell r="B12" t="str">
            <v>1829.1411.A</v>
          </cell>
          <cell r="E12" t="str">
            <v>Giáp Bát</v>
          </cell>
          <cell r="G12">
            <v>30</v>
          </cell>
        </row>
        <row r="13">
          <cell r="B13" t="str">
            <v>1829.1411.A</v>
          </cell>
          <cell r="E13" t="str">
            <v>Giáp Bát</v>
          </cell>
          <cell r="G13">
            <v>30</v>
          </cell>
        </row>
        <row r="14">
          <cell r="B14" t="str">
            <v>1829.1411.A</v>
          </cell>
          <cell r="E14" t="str">
            <v>Giáp Bát</v>
          </cell>
          <cell r="G14">
            <v>30</v>
          </cell>
        </row>
        <row r="15">
          <cell r="B15" t="str">
            <v>1829.1411.A</v>
          </cell>
          <cell r="E15" t="str">
            <v>Giáp Bát</v>
          </cell>
          <cell r="G15">
            <v>30</v>
          </cell>
        </row>
        <row r="16">
          <cell r="B16" t="str">
            <v>1829.1411.A</v>
          </cell>
          <cell r="E16" t="str">
            <v>Giáp Bát</v>
          </cell>
          <cell r="G16">
            <v>30</v>
          </cell>
        </row>
        <row r="17">
          <cell r="B17" t="str">
            <v>1829.1411.A</v>
          </cell>
          <cell r="E17" t="str">
            <v>Giáp Bát</v>
          </cell>
          <cell r="G17">
            <v>30</v>
          </cell>
        </row>
        <row r="18">
          <cell r="B18" t="str">
            <v>1829.1411.A</v>
          </cell>
          <cell r="E18" t="str">
            <v>Giáp Bát</v>
          </cell>
          <cell r="G18">
            <v>30</v>
          </cell>
        </row>
        <row r="19">
          <cell r="B19" t="str">
            <v>1829.1411.A</v>
          </cell>
          <cell r="E19" t="str">
            <v>Giáp Bát</v>
          </cell>
          <cell r="G19">
            <v>30</v>
          </cell>
        </row>
        <row r="20">
          <cell r="B20" t="str">
            <v>1829.1411.A</v>
          </cell>
          <cell r="E20" t="str">
            <v>Giáp Bát</v>
          </cell>
          <cell r="G20">
            <v>30</v>
          </cell>
        </row>
        <row r="21">
          <cell r="B21" t="str">
            <v>1829.1411.A</v>
          </cell>
          <cell r="E21" t="str">
            <v>Giáp Bát</v>
          </cell>
          <cell r="G21">
            <v>30</v>
          </cell>
        </row>
        <row r="22">
          <cell r="B22" t="str">
            <v>1829.1411.A</v>
          </cell>
          <cell r="E22" t="str">
            <v>Giáp Bát</v>
          </cell>
          <cell r="G22">
            <v>30</v>
          </cell>
        </row>
        <row r="23">
          <cell r="B23" t="str">
            <v>1829.1411.A</v>
          </cell>
          <cell r="E23" t="str">
            <v>Giáp Bát</v>
          </cell>
          <cell r="G23">
            <v>30</v>
          </cell>
        </row>
        <row r="24">
          <cell r="B24" t="str">
            <v>1829.1411.A</v>
          </cell>
          <cell r="E24" t="str">
            <v>Giáp Bát</v>
          </cell>
          <cell r="G24">
            <v>30</v>
          </cell>
        </row>
        <row r="25">
          <cell r="B25" t="str">
            <v>1829.1411.A</v>
          </cell>
          <cell r="E25" t="str">
            <v>Giáp Bát</v>
          </cell>
          <cell r="G25">
            <v>30</v>
          </cell>
        </row>
        <row r="26">
          <cell r="B26" t="str">
            <v>1829.1411.A</v>
          </cell>
          <cell r="E26" t="str">
            <v>Giáp Bát</v>
          </cell>
          <cell r="G26">
            <v>30</v>
          </cell>
        </row>
        <row r="27">
          <cell r="B27" t="str">
            <v>1829.1411.A</v>
          </cell>
          <cell r="E27" t="str">
            <v>Giáp Bát</v>
          </cell>
          <cell r="G27">
            <v>30</v>
          </cell>
        </row>
        <row r="28">
          <cell r="B28" t="str">
            <v>1829.1411.A</v>
          </cell>
          <cell r="E28" t="str">
            <v>Giáp Bát</v>
          </cell>
          <cell r="G28">
            <v>30</v>
          </cell>
        </row>
        <row r="29">
          <cell r="B29" t="str">
            <v>1829.1411.A</v>
          </cell>
          <cell r="E29" t="str">
            <v>Giáp Bát</v>
          </cell>
          <cell r="G29">
            <v>30</v>
          </cell>
        </row>
        <row r="30">
          <cell r="B30" t="str">
            <v>1829.1411.A</v>
          </cell>
          <cell r="E30" t="str">
            <v>Giáp Bát</v>
          </cell>
          <cell r="G30">
            <v>30</v>
          </cell>
        </row>
        <row r="31">
          <cell r="B31" t="str">
            <v>1829.1411.A</v>
          </cell>
          <cell r="E31" t="str">
            <v>Giáp Bát</v>
          </cell>
          <cell r="G31">
            <v>30</v>
          </cell>
        </row>
        <row r="32">
          <cell r="B32" t="str">
            <v>1829.1411.A</v>
          </cell>
          <cell r="E32" t="str">
            <v>Giáp Bát</v>
          </cell>
          <cell r="G32">
            <v>30</v>
          </cell>
        </row>
        <row r="33">
          <cell r="B33" t="str">
            <v>1829.1411.A</v>
          </cell>
          <cell r="E33" t="str">
            <v>Giáp Bát</v>
          </cell>
          <cell r="G33">
            <v>30</v>
          </cell>
        </row>
        <row r="34">
          <cell r="B34" t="str">
            <v>1829.1411.A</v>
          </cell>
          <cell r="E34" t="str">
            <v>Giáp Bát</v>
          </cell>
          <cell r="G34">
            <v>30</v>
          </cell>
        </row>
        <row r="35">
          <cell r="B35" t="str">
            <v>1829.1411.A</v>
          </cell>
          <cell r="E35" t="str">
            <v>Giáp Bát</v>
          </cell>
          <cell r="G35">
            <v>30</v>
          </cell>
        </row>
        <row r="36">
          <cell r="B36" t="str">
            <v>1829.1411.A</v>
          </cell>
          <cell r="E36" t="str">
            <v>Giáp Bát</v>
          </cell>
          <cell r="G36">
            <v>30</v>
          </cell>
        </row>
        <row r="37">
          <cell r="B37" t="str">
            <v>1829.1411.A</v>
          </cell>
          <cell r="E37" t="str">
            <v>Giáp Bát</v>
          </cell>
          <cell r="G37">
            <v>30</v>
          </cell>
        </row>
        <row r="38">
          <cell r="B38" t="str">
            <v>1829.1411.A</v>
          </cell>
          <cell r="E38" t="str">
            <v>Giáp Bát</v>
          </cell>
          <cell r="G38">
            <v>30</v>
          </cell>
        </row>
        <row r="39">
          <cell r="B39" t="str">
            <v>1829.1411.A</v>
          </cell>
          <cell r="E39" t="str">
            <v>Giáp Bát</v>
          </cell>
          <cell r="G39">
            <v>30</v>
          </cell>
        </row>
        <row r="40">
          <cell r="B40" t="str">
            <v>1829.1411.A</v>
          </cell>
          <cell r="E40" t="str">
            <v>Giáp Bát</v>
          </cell>
          <cell r="G40">
            <v>30</v>
          </cell>
        </row>
        <row r="41">
          <cell r="B41" t="str">
            <v>1829.1411.A</v>
          </cell>
          <cell r="E41" t="str">
            <v>Giáp Bát</v>
          </cell>
          <cell r="G41">
            <v>30</v>
          </cell>
        </row>
        <row r="42">
          <cell r="B42" t="str">
            <v>1829.1411.A</v>
          </cell>
          <cell r="E42" t="str">
            <v>Giáp Bát</v>
          </cell>
          <cell r="G42">
            <v>30</v>
          </cell>
        </row>
        <row r="43">
          <cell r="B43" t="str">
            <v>1829.1411.A</v>
          </cell>
          <cell r="E43" t="str">
            <v>Giáp Bát</v>
          </cell>
          <cell r="G43">
            <v>30</v>
          </cell>
        </row>
        <row r="44">
          <cell r="B44" t="str">
            <v>1829.1415.A</v>
          </cell>
          <cell r="E44" t="str">
            <v>Nước Ngầm</v>
          </cell>
        </row>
        <row r="45">
          <cell r="B45" t="str">
            <v>1829.1415.A</v>
          </cell>
          <cell r="E45" t="str">
            <v>Nước Ngầm</v>
          </cell>
          <cell r="G45">
            <v>30</v>
          </cell>
        </row>
        <row r="46">
          <cell r="B46" t="str">
            <v>1829.1415.A</v>
          </cell>
          <cell r="E46" t="str">
            <v>Nước Ngầm</v>
          </cell>
          <cell r="G46">
            <v>30</v>
          </cell>
        </row>
        <row r="47">
          <cell r="B47" t="str">
            <v>1829.1415.A</v>
          </cell>
          <cell r="E47" t="str">
            <v>Nước Ngầm</v>
          </cell>
          <cell r="G47">
            <v>30</v>
          </cell>
        </row>
        <row r="48">
          <cell r="B48" t="str">
            <v>1829.1415.A</v>
          </cell>
          <cell r="E48" t="str">
            <v>Nước Ngầm</v>
          </cell>
          <cell r="G48">
            <v>30</v>
          </cell>
        </row>
        <row r="49">
          <cell r="B49" t="str">
            <v>1829.1415.A</v>
          </cell>
          <cell r="E49" t="str">
            <v>Nước Ngầm</v>
          </cell>
          <cell r="G49">
            <v>30</v>
          </cell>
        </row>
        <row r="50">
          <cell r="B50" t="str">
            <v>1829.1415.A</v>
          </cell>
          <cell r="E50" t="str">
            <v>Nước Ngầm</v>
          </cell>
          <cell r="G50">
            <v>30</v>
          </cell>
        </row>
        <row r="51">
          <cell r="B51" t="str">
            <v>1829.1415.A</v>
          </cell>
          <cell r="E51" t="str">
            <v>Nước Ngầm</v>
          </cell>
          <cell r="G51">
            <v>30</v>
          </cell>
        </row>
        <row r="52">
          <cell r="B52" t="str">
            <v>1829.1415.A</v>
          </cell>
          <cell r="E52" t="str">
            <v>Nước Ngầm</v>
          </cell>
          <cell r="G52">
            <v>30</v>
          </cell>
        </row>
        <row r="53">
          <cell r="B53" t="str">
            <v>1829.1415.A</v>
          </cell>
          <cell r="E53" t="str">
            <v>Nước Ngầm</v>
          </cell>
          <cell r="G53">
            <v>30</v>
          </cell>
        </row>
        <row r="54">
          <cell r="B54" t="str">
            <v>1829.1415.A</v>
          </cell>
          <cell r="E54" t="str">
            <v>Nước Ngầm</v>
          </cell>
          <cell r="G54">
            <v>30</v>
          </cell>
        </row>
        <row r="55">
          <cell r="B55" t="str">
            <v>1829.1417.A</v>
          </cell>
          <cell r="E55" t="str">
            <v>Sơn Tây</v>
          </cell>
          <cell r="G55">
            <v>30</v>
          </cell>
        </row>
        <row r="56">
          <cell r="B56" t="str">
            <v>1829.1417.A</v>
          </cell>
          <cell r="E56" t="str">
            <v>Sơn Tây</v>
          </cell>
          <cell r="G56">
            <v>30</v>
          </cell>
        </row>
        <row r="57">
          <cell r="B57" t="str">
            <v>1829.1417.A</v>
          </cell>
          <cell r="E57" t="str">
            <v>Sơn Tây</v>
          </cell>
          <cell r="G57">
            <v>30</v>
          </cell>
        </row>
        <row r="58">
          <cell r="B58" t="str">
            <v>1829.1416.A</v>
          </cell>
          <cell r="E58" t="str">
            <v>Yên Nghĩa</v>
          </cell>
          <cell r="G58">
            <v>30</v>
          </cell>
        </row>
        <row r="59">
          <cell r="B59" t="str">
            <v>1829.1416.A</v>
          </cell>
          <cell r="E59" t="str">
            <v>Yên Nghĩa</v>
          </cell>
          <cell r="G59">
            <v>30</v>
          </cell>
        </row>
        <row r="60">
          <cell r="B60" t="str">
            <v>1829.1416.A</v>
          </cell>
          <cell r="E60" t="str">
            <v>Yên Nghĩa</v>
          </cell>
          <cell r="G60">
            <v>30</v>
          </cell>
        </row>
        <row r="61">
          <cell r="B61" t="str">
            <v>1829.1416.A</v>
          </cell>
          <cell r="E61" t="str">
            <v>Yên Nghĩa</v>
          </cell>
          <cell r="G61">
            <v>30</v>
          </cell>
        </row>
        <row r="62">
          <cell r="B62" t="str">
            <v>1829.1416.A</v>
          </cell>
          <cell r="E62" t="str">
            <v>Yên Nghĩa</v>
          </cell>
          <cell r="G62">
            <v>30</v>
          </cell>
        </row>
        <row r="63">
          <cell r="B63" t="str">
            <v>1829.1416.A</v>
          </cell>
          <cell r="E63" t="str">
            <v>Yên Nghĩa</v>
          </cell>
          <cell r="G63">
            <v>30</v>
          </cell>
        </row>
        <row r="64">
          <cell r="B64" t="str">
            <v>1829.1416.A</v>
          </cell>
          <cell r="E64" t="str">
            <v>Yên Nghĩa</v>
          </cell>
          <cell r="G64">
            <v>30</v>
          </cell>
        </row>
        <row r="65">
          <cell r="B65" t="str">
            <v>1829.1416.A</v>
          </cell>
          <cell r="E65" t="str">
            <v>Yên Nghĩa</v>
          </cell>
          <cell r="G65">
            <v>30</v>
          </cell>
        </row>
        <row r="66">
          <cell r="B66" t="str">
            <v>1829.1416.A</v>
          </cell>
          <cell r="E66" t="str">
            <v>Yên Nghĩa</v>
          </cell>
          <cell r="G66">
            <v>30</v>
          </cell>
        </row>
        <row r="67">
          <cell r="B67" t="str">
            <v>1829.1416.A</v>
          </cell>
          <cell r="E67" t="str">
            <v>Yên Nghĩa</v>
          </cell>
          <cell r="G67">
            <v>30</v>
          </cell>
        </row>
        <row r="68">
          <cell r="B68" t="str">
            <v>1829.1416.A</v>
          </cell>
          <cell r="E68" t="str">
            <v>Yên Nghĩa</v>
          </cell>
          <cell r="G68">
            <v>30</v>
          </cell>
        </row>
        <row r="69">
          <cell r="B69" t="str">
            <v>1829.1416.A</v>
          </cell>
          <cell r="E69" t="str">
            <v>Yên Nghĩa</v>
          </cell>
          <cell r="G69">
            <v>30</v>
          </cell>
        </row>
        <row r="70">
          <cell r="B70" t="str">
            <v>1829.1416.A</v>
          </cell>
          <cell r="E70" t="str">
            <v>Yên Nghĩa</v>
          </cell>
          <cell r="G70">
            <v>30</v>
          </cell>
        </row>
        <row r="71">
          <cell r="B71" t="str">
            <v>1829.1416.A</v>
          </cell>
          <cell r="E71" t="str">
            <v>Yên Nghĩa</v>
          </cell>
          <cell r="G71">
            <v>30</v>
          </cell>
        </row>
        <row r="72">
          <cell r="B72" t="str">
            <v>1829.1416.A</v>
          </cell>
          <cell r="E72" t="str">
            <v>Yên Nghĩa</v>
          </cell>
          <cell r="G72">
            <v>30</v>
          </cell>
        </row>
        <row r="73">
          <cell r="B73" t="str">
            <v>1829.1416.A</v>
          </cell>
          <cell r="E73" t="str">
            <v>Yên Nghĩa</v>
          </cell>
          <cell r="G73">
            <v>30</v>
          </cell>
        </row>
        <row r="74">
          <cell r="B74" t="str">
            <v>1829.1416.A</v>
          </cell>
          <cell r="E74" t="str">
            <v>Yên Nghĩa</v>
          </cell>
          <cell r="G74">
            <v>30</v>
          </cell>
        </row>
        <row r="75">
          <cell r="B75" t="str">
            <v>1829.1416.A</v>
          </cell>
          <cell r="E75" t="str">
            <v>Yên Nghĩa</v>
          </cell>
          <cell r="G75">
            <v>30</v>
          </cell>
        </row>
        <row r="76">
          <cell r="B76" t="str">
            <v>1829.1416.A</v>
          </cell>
          <cell r="E76" t="str">
            <v>Yên Nghĩa</v>
          </cell>
          <cell r="G76">
            <v>30</v>
          </cell>
        </row>
        <row r="77">
          <cell r="B77" t="str">
            <v>1829.1416.A</v>
          </cell>
          <cell r="E77" t="str">
            <v>Yên Nghĩa</v>
          </cell>
          <cell r="G77">
            <v>30</v>
          </cell>
        </row>
        <row r="78">
          <cell r="B78" t="str">
            <v>1829.1416.A</v>
          </cell>
          <cell r="E78" t="str">
            <v>Yên Nghĩa</v>
          </cell>
          <cell r="G78">
            <v>30</v>
          </cell>
        </row>
        <row r="79">
          <cell r="B79" t="str">
            <v>1829.1416.A</v>
          </cell>
          <cell r="E79" t="str">
            <v>Yên Nghĩa</v>
          </cell>
          <cell r="G79">
            <v>30</v>
          </cell>
        </row>
        <row r="80">
          <cell r="B80" t="str">
            <v>1829.1416.A</v>
          </cell>
          <cell r="E80" t="str">
            <v>Yên Nghĩa</v>
          </cell>
          <cell r="G80">
            <v>30</v>
          </cell>
        </row>
        <row r="81">
          <cell r="B81" t="str">
            <v>1829.1416.A</v>
          </cell>
          <cell r="E81" t="str">
            <v>Yên Nghĩa</v>
          </cell>
          <cell r="G81">
            <v>30</v>
          </cell>
        </row>
        <row r="82">
          <cell r="B82" t="str">
            <v>1899.1411.A</v>
          </cell>
          <cell r="E82" t="str">
            <v>Bắc Ninh</v>
          </cell>
          <cell r="G82">
            <v>30</v>
          </cell>
        </row>
        <row r="83">
          <cell r="B83" t="str">
            <v>1899.1411.A</v>
          </cell>
          <cell r="E83" t="str">
            <v>Bắc Ninh</v>
          </cell>
          <cell r="G83">
            <v>30</v>
          </cell>
        </row>
        <row r="84">
          <cell r="B84" t="str">
            <v>1899.1411.A</v>
          </cell>
          <cell r="E84" t="str">
            <v>Bắc Ninh</v>
          </cell>
          <cell r="G84">
            <v>30</v>
          </cell>
        </row>
        <row r="85">
          <cell r="B85" t="str">
            <v>1899.1411.A</v>
          </cell>
          <cell r="E85" t="str">
            <v>Bắc Ninh</v>
          </cell>
          <cell r="G85">
            <v>30</v>
          </cell>
        </row>
        <row r="86">
          <cell r="B86" t="str">
            <v>1899.1411.A</v>
          </cell>
          <cell r="E86" t="str">
            <v>Bắc Ninh</v>
          </cell>
          <cell r="G86">
            <v>30</v>
          </cell>
        </row>
        <row r="87">
          <cell r="B87" t="str">
            <v>1899.1411.A</v>
          </cell>
          <cell r="E87" t="str">
            <v>Bắc Ninh</v>
          </cell>
          <cell r="G87">
            <v>30</v>
          </cell>
        </row>
        <row r="88">
          <cell r="B88" t="str">
            <v>1899.1411.A</v>
          </cell>
          <cell r="E88" t="str">
            <v>Bắc Ninh</v>
          </cell>
          <cell r="G88">
            <v>30</v>
          </cell>
        </row>
        <row r="89">
          <cell r="B89" t="str">
            <v>1899.1411.A</v>
          </cell>
          <cell r="E89" t="str">
            <v>Bắc Ninh</v>
          </cell>
          <cell r="G89">
            <v>30</v>
          </cell>
        </row>
        <row r="90">
          <cell r="B90" t="str">
            <v>1898.1411.A</v>
          </cell>
          <cell r="E90" t="str">
            <v>Bắc Giang</v>
          </cell>
          <cell r="G90">
            <v>30</v>
          </cell>
        </row>
        <row r="91">
          <cell r="B91" t="str">
            <v>1898.1411.A</v>
          </cell>
          <cell r="E91" t="str">
            <v>Bắc Giang</v>
          </cell>
          <cell r="G91">
            <v>30</v>
          </cell>
        </row>
        <row r="92">
          <cell r="B92" t="str">
            <v>1897.2211.A</v>
          </cell>
          <cell r="E92" t="str">
            <v>Bắc Kạn</v>
          </cell>
          <cell r="G92">
            <v>15</v>
          </cell>
        </row>
        <row r="93">
          <cell r="B93" t="str">
            <v>1897.1411.A</v>
          </cell>
          <cell r="E93" t="str">
            <v>Bắc Kạn</v>
          </cell>
          <cell r="G93">
            <v>15</v>
          </cell>
        </row>
        <row r="94">
          <cell r="B94" t="str">
            <v>1897.2211.A</v>
          </cell>
          <cell r="E94" t="str">
            <v>Bắc Kạn</v>
          </cell>
          <cell r="G94">
            <v>30</v>
          </cell>
        </row>
        <row r="95">
          <cell r="B95" t="str">
            <v>1897.1414.B</v>
          </cell>
          <cell r="E95" t="str">
            <v>Ba Bể</v>
          </cell>
          <cell r="G95">
            <v>15</v>
          </cell>
        </row>
        <row r="96">
          <cell r="B96" t="str">
            <v>1897.1414.B</v>
          </cell>
          <cell r="E96" t="str">
            <v>Ba Bể</v>
          </cell>
          <cell r="G96">
            <v>15</v>
          </cell>
        </row>
        <row r="97">
          <cell r="B97" t="str">
            <v>1897.1414.B</v>
          </cell>
          <cell r="E97" t="str">
            <v>Ba Bể</v>
          </cell>
          <cell r="G97">
            <v>30</v>
          </cell>
        </row>
        <row r="98">
          <cell r="B98" t="str">
            <v>1897.1414.A</v>
          </cell>
          <cell r="E98" t="str">
            <v>Ba Bể</v>
          </cell>
          <cell r="G98">
            <v>30</v>
          </cell>
        </row>
        <row r="99">
          <cell r="B99" t="str">
            <v>1118.1114.A</v>
          </cell>
          <cell r="E99" t="str">
            <v>Cao Bằng</v>
          </cell>
          <cell r="G99">
            <v>14</v>
          </cell>
        </row>
        <row r="100">
          <cell r="B100" t="str">
            <v>1819.1412.A</v>
          </cell>
          <cell r="E100" t="str">
            <v>Phú Thọ</v>
          </cell>
          <cell r="G100">
            <v>30</v>
          </cell>
        </row>
        <row r="101">
          <cell r="B101" t="str">
            <v>1819.1412.A</v>
          </cell>
          <cell r="E101" t="str">
            <v>Phú Thọ</v>
          </cell>
          <cell r="G101">
            <v>30</v>
          </cell>
        </row>
        <row r="102">
          <cell r="B102" t="str">
            <v>1819.1413.A</v>
          </cell>
          <cell r="E102" t="str">
            <v>Thanh Sơn</v>
          </cell>
          <cell r="G102">
            <v>30</v>
          </cell>
        </row>
        <row r="103">
          <cell r="B103" t="str">
            <v>1819.1411.A</v>
          </cell>
          <cell r="E103" t="str">
            <v>Việt Trì</v>
          </cell>
          <cell r="G103">
            <v>30</v>
          </cell>
        </row>
        <row r="104">
          <cell r="B104" t="str">
            <v>1819.1411.A</v>
          </cell>
          <cell r="E104" t="str">
            <v>Việt Trì</v>
          </cell>
          <cell r="G104">
            <v>30</v>
          </cell>
        </row>
        <row r="105">
          <cell r="B105" t="str">
            <v>1819.1411.A</v>
          </cell>
          <cell r="E105" t="str">
            <v>Việt Trì</v>
          </cell>
          <cell r="G105">
            <v>30</v>
          </cell>
        </row>
        <row r="106">
          <cell r="B106" t="str">
            <v>1819.1411.A</v>
          </cell>
          <cell r="E106" t="str">
            <v>Việt Trì</v>
          </cell>
          <cell r="G106">
            <v>30</v>
          </cell>
        </row>
        <row r="107">
          <cell r="B107" t="str">
            <v>1819.1411.A</v>
          </cell>
          <cell r="E107" t="str">
            <v>Việt Trì</v>
          </cell>
          <cell r="G107">
            <v>30</v>
          </cell>
        </row>
        <row r="108">
          <cell r="B108" t="str">
            <v>1819.1411.B</v>
          </cell>
          <cell r="E108" t="str">
            <v>Việt Trì</v>
          </cell>
          <cell r="G108">
            <v>30</v>
          </cell>
        </row>
        <row r="109">
          <cell r="B109" t="str">
            <v>1819.1411.B</v>
          </cell>
          <cell r="E109" t="str">
            <v>Việt Trì</v>
          </cell>
          <cell r="G109">
            <v>30</v>
          </cell>
        </row>
        <row r="110">
          <cell r="B110" t="str">
            <v>1823.1411.A</v>
          </cell>
          <cell r="E110" t="str">
            <v>PN Hà Giang</v>
          </cell>
          <cell r="G110">
            <v>15</v>
          </cell>
        </row>
        <row r="111">
          <cell r="B111" t="str">
            <v>1823.1411.A</v>
          </cell>
          <cell r="E111" t="str">
            <v>PN Hà Giang</v>
          </cell>
          <cell r="G111">
            <v>15</v>
          </cell>
        </row>
        <row r="112">
          <cell r="B112" t="str">
            <v>1823.1411.A</v>
          </cell>
          <cell r="E112" t="str">
            <v>PN Hà Giang</v>
          </cell>
          <cell r="G112">
            <v>15</v>
          </cell>
        </row>
        <row r="113">
          <cell r="B113" t="str">
            <v>1823.1411.A</v>
          </cell>
          <cell r="E113" t="str">
            <v>PN Hà Giang</v>
          </cell>
          <cell r="G113">
            <v>15</v>
          </cell>
        </row>
        <row r="114">
          <cell r="B114" t="str">
            <v>1888.1411.A</v>
          </cell>
          <cell r="E114" t="str">
            <v>Vĩnh Yên</v>
          </cell>
          <cell r="G114">
            <v>30</v>
          </cell>
        </row>
        <row r="115">
          <cell r="B115" t="str">
            <v>1888.1411.A</v>
          </cell>
          <cell r="E115" t="str">
            <v>Vĩnh Yên</v>
          </cell>
          <cell r="G115">
            <v>30</v>
          </cell>
        </row>
        <row r="116">
          <cell r="B116" t="str">
            <v>1824.1412.A</v>
          </cell>
          <cell r="E116" t="str">
            <v>TT Lào Cai</v>
          </cell>
          <cell r="G116">
            <v>30</v>
          </cell>
        </row>
        <row r="117">
          <cell r="B117" t="str">
            <v>1888.1412.A</v>
          </cell>
          <cell r="E117" t="str">
            <v>Vĩnh Tường</v>
          </cell>
          <cell r="G117">
            <v>30</v>
          </cell>
        </row>
        <row r="118">
          <cell r="B118" t="str">
            <v>1824.1412.A</v>
          </cell>
          <cell r="E118" t="str">
            <v>TT Lào Cai</v>
          </cell>
          <cell r="G118">
            <v>30</v>
          </cell>
        </row>
        <row r="119">
          <cell r="B119" t="str">
            <v>1824.1412.A</v>
          </cell>
          <cell r="E119" t="str">
            <v>TT Lào Cai</v>
          </cell>
          <cell r="G119">
            <v>30</v>
          </cell>
        </row>
        <row r="120">
          <cell r="B120" t="str">
            <v>1824.1412.B</v>
          </cell>
          <cell r="E120" t="str">
            <v>TT Lào Cai</v>
          </cell>
          <cell r="G120">
            <v>30</v>
          </cell>
        </row>
        <row r="121">
          <cell r="B121" t="str">
            <v>1824.1413.A</v>
          </cell>
          <cell r="E121" t="str">
            <v>Sa Pa</v>
          </cell>
          <cell r="G121">
            <v>30</v>
          </cell>
        </row>
        <row r="122">
          <cell r="B122" t="str">
            <v>1824.1413.A</v>
          </cell>
          <cell r="E122" t="str">
            <v>Sa Pa</v>
          </cell>
          <cell r="G122">
            <v>30</v>
          </cell>
        </row>
        <row r="123">
          <cell r="B123" t="str">
            <v>1824.1413.A</v>
          </cell>
          <cell r="E123" t="str">
            <v>Sa Pa</v>
          </cell>
        </row>
        <row r="124">
          <cell r="B124" t="str">
            <v>1218.1614.A</v>
          </cell>
          <cell r="E124" t="str">
            <v>PB Lạng Sơn</v>
          </cell>
          <cell r="G124">
            <v>30</v>
          </cell>
        </row>
        <row r="125">
          <cell r="B125" t="str">
            <v>1218.1614.A</v>
          </cell>
          <cell r="E125" t="str">
            <v>PB Lạng Sơn</v>
          </cell>
          <cell r="G125">
            <v>15</v>
          </cell>
        </row>
        <row r="126">
          <cell r="B126" t="str">
            <v>1218.1614.A</v>
          </cell>
          <cell r="E126" t="str">
            <v>PB Lạng Sơn</v>
          </cell>
          <cell r="G126">
            <v>30</v>
          </cell>
        </row>
        <row r="127">
          <cell r="B127" t="str">
            <v>1218.1114.A</v>
          </cell>
          <cell r="E127" t="str">
            <v>PN Lạng Sơn</v>
          </cell>
          <cell r="G127">
            <v>30</v>
          </cell>
        </row>
        <row r="128">
          <cell r="B128" t="str">
            <v>1218.1314.A</v>
          </cell>
          <cell r="E128" t="str">
            <v>Bắc Sơn</v>
          </cell>
          <cell r="G128">
            <v>15</v>
          </cell>
        </row>
        <row r="129">
          <cell r="B129" t="str">
            <v>1218.1314.A</v>
          </cell>
          <cell r="E129" t="str">
            <v>Bắc Sơn</v>
          </cell>
          <cell r="G129">
            <v>15</v>
          </cell>
        </row>
        <row r="130">
          <cell r="B130" t="str">
            <v>1820.1412.A</v>
          </cell>
          <cell r="E130" t="str">
            <v>Đại Từ</v>
          </cell>
          <cell r="G130">
            <v>30</v>
          </cell>
        </row>
        <row r="131">
          <cell r="B131" t="str">
            <v>1820.1416.A</v>
          </cell>
          <cell r="E131" t="str">
            <v>TT TP Thái Nguyên</v>
          </cell>
          <cell r="G131">
            <v>30</v>
          </cell>
        </row>
        <row r="132">
          <cell r="B132" t="str">
            <v>1820.1416.A</v>
          </cell>
          <cell r="E132" t="str">
            <v>TT TP Thái Nguyên</v>
          </cell>
          <cell r="G132">
            <v>30</v>
          </cell>
        </row>
        <row r="133">
          <cell r="B133" t="str">
            <v>1820.1416.A</v>
          </cell>
          <cell r="E133" t="str">
            <v>TT TP Thái Nguyên</v>
          </cell>
          <cell r="G133">
            <v>30</v>
          </cell>
        </row>
        <row r="134">
          <cell r="B134" t="str">
            <v>1820.1416.A</v>
          </cell>
          <cell r="E134" t="str">
            <v>TT TP Thái Nguyên</v>
          </cell>
          <cell r="G134">
            <v>30</v>
          </cell>
        </row>
        <row r="135">
          <cell r="B135" t="str">
            <v>1820.1416.A</v>
          </cell>
          <cell r="E135" t="str">
            <v>TT TP Thái Nguyên</v>
          </cell>
          <cell r="G135">
            <v>30</v>
          </cell>
        </row>
        <row r="136">
          <cell r="B136" t="str">
            <v>1820.1416.A</v>
          </cell>
          <cell r="E136" t="str">
            <v>TT TP Thái Nguyên</v>
          </cell>
          <cell r="G136">
            <v>30</v>
          </cell>
        </row>
        <row r="137">
          <cell r="B137" t="str">
            <v>1821.1413.A</v>
          </cell>
          <cell r="E137" t="str">
            <v>Nghĩa Lộ</v>
          </cell>
          <cell r="G137">
            <v>15</v>
          </cell>
        </row>
        <row r="138">
          <cell r="B138" t="str">
            <v>1821.1413.A</v>
          </cell>
          <cell r="E138" t="str">
            <v>Nghĩa Lộ</v>
          </cell>
          <cell r="G138">
            <v>15</v>
          </cell>
        </row>
        <row r="139">
          <cell r="B139" t="str">
            <v>1821.1413.A</v>
          </cell>
          <cell r="E139" t="str">
            <v>Nghĩa Lộ</v>
          </cell>
          <cell r="G139">
            <v>30</v>
          </cell>
        </row>
        <row r="140">
          <cell r="B140" t="str">
            <v>1821.1413.A</v>
          </cell>
          <cell r="E140" t="str">
            <v>Nghĩa Lộ</v>
          </cell>
          <cell r="G140">
            <v>30</v>
          </cell>
        </row>
        <row r="141">
          <cell r="B141" t="str">
            <v>1821.1412.A</v>
          </cell>
          <cell r="E141" t="str">
            <v>Lục Yên</v>
          </cell>
          <cell r="G141">
            <v>30</v>
          </cell>
        </row>
        <row r="142">
          <cell r="B142" t="str">
            <v>1821.1412.A</v>
          </cell>
          <cell r="E142" t="str">
            <v>Lục Yên</v>
          </cell>
          <cell r="G142">
            <v>30</v>
          </cell>
        </row>
        <row r="143">
          <cell r="B143" t="str">
            <v>1828.1403.A</v>
          </cell>
          <cell r="E143" t="str">
            <v>Bình An</v>
          </cell>
          <cell r="G143">
            <v>30</v>
          </cell>
        </row>
        <row r="144">
          <cell r="B144" t="str">
            <v>1828.1403.A</v>
          </cell>
          <cell r="E144" t="str">
            <v>Bình An</v>
          </cell>
          <cell r="G144">
            <v>30</v>
          </cell>
        </row>
        <row r="145">
          <cell r="B145" t="str">
            <v>1828.1403.A</v>
          </cell>
          <cell r="E145" t="str">
            <v>Bình An</v>
          </cell>
          <cell r="G145">
            <v>30</v>
          </cell>
        </row>
        <row r="146">
          <cell r="B146" t="str">
            <v>1828.1404.A</v>
          </cell>
          <cell r="E146" t="str">
            <v>Mai Châu</v>
          </cell>
          <cell r="G146">
            <v>15</v>
          </cell>
        </row>
        <row r="147">
          <cell r="B147" t="str">
            <v>1828.1404.A</v>
          </cell>
          <cell r="E147" t="str">
            <v>Mai Châu</v>
          </cell>
          <cell r="G147">
            <v>15</v>
          </cell>
        </row>
        <row r="148">
          <cell r="B148" t="str">
            <v>1828.1403.B</v>
          </cell>
          <cell r="E148" t="str">
            <v>Bình An</v>
          </cell>
          <cell r="G148">
            <v>30</v>
          </cell>
        </row>
        <row r="149">
          <cell r="B149" t="str">
            <v>1828.1403.B</v>
          </cell>
          <cell r="E149" t="str">
            <v>Bình An</v>
          </cell>
        </row>
        <row r="150">
          <cell r="B150" t="str">
            <v>1828.1457.A</v>
          </cell>
          <cell r="E150" t="str">
            <v>Yên Thủy</v>
          </cell>
          <cell r="G150">
            <v>30</v>
          </cell>
        </row>
        <row r="151">
          <cell r="B151" t="str">
            <v>1825.1411.A</v>
          </cell>
          <cell r="E151" t="str">
            <v>Lai Châu</v>
          </cell>
          <cell r="G151">
            <v>30</v>
          </cell>
        </row>
        <row r="152">
          <cell r="B152" t="str">
            <v>1825.1214.A</v>
          </cell>
          <cell r="E152" t="str">
            <v>Than Uyên</v>
          </cell>
          <cell r="G152">
            <v>30</v>
          </cell>
        </row>
        <row r="153">
          <cell r="B153" t="str">
            <v>1826.1430.A</v>
          </cell>
          <cell r="E153" t="str">
            <v>Quỳnh Nhai</v>
          </cell>
          <cell r="G153">
            <v>15</v>
          </cell>
        </row>
        <row r="154">
          <cell r="B154" t="str">
            <v>1826.1430.A</v>
          </cell>
          <cell r="E154" t="str">
            <v>Quỳnh Nhai</v>
          </cell>
          <cell r="G154">
            <v>15</v>
          </cell>
        </row>
        <row r="155">
          <cell r="B155" t="str">
            <v>1826.1430.A</v>
          </cell>
          <cell r="E155" t="str">
            <v>Quỳnh Nhai</v>
          </cell>
          <cell r="G155">
            <v>15</v>
          </cell>
        </row>
        <row r="156">
          <cell r="B156" t="str">
            <v>1826.1430.A</v>
          </cell>
          <cell r="E156" t="str">
            <v>Quỳnh Nhai</v>
          </cell>
          <cell r="G156">
            <v>15</v>
          </cell>
        </row>
        <row r="157">
          <cell r="B157" t="str">
            <v>1826.1411.A</v>
          </cell>
          <cell r="E157" t="str">
            <v>Sơn La</v>
          </cell>
          <cell r="G157">
            <v>7</v>
          </cell>
        </row>
        <row r="158">
          <cell r="B158" t="str">
            <v>1826.1450.A</v>
          </cell>
          <cell r="E158" t="str">
            <v>Sông Mã</v>
          </cell>
          <cell r="G158">
            <v>30</v>
          </cell>
        </row>
        <row r="159">
          <cell r="B159" t="str">
            <v>1826.1418.A</v>
          </cell>
          <cell r="E159" t="str">
            <v>Mường La</v>
          </cell>
        </row>
        <row r="160">
          <cell r="B160" t="str">
            <v>1827.1411.B</v>
          </cell>
          <cell r="E160" t="str">
            <v>Điện Biên Phủ</v>
          </cell>
          <cell r="G160">
            <v>30</v>
          </cell>
        </row>
        <row r="161">
          <cell r="B161" t="str">
            <v>1618.2514.A</v>
          </cell>
          <cell r="E161" t="str">
            <v>Vĩnh Niệm</v>
          </cell>
          <cell r="G161">
            <v>30</v>
          </cell>
        </row>
        <row r="162">
          <cell r="B162" t="str">
            <v>1618.2514.A</v>
          </cell>
          <cell r="E162" t="str">
            <v>Vĩnh Niệm</v>
          </cell>
          <cell r="G162">
            <v>30</v>
          </cell>
        </row>
        <row r="163">
          <cell r="B163" t="str">
            <v>1618.2514.A</v>
          </cell>
          <cell r="E163" t="str">
            <v>Vĩnh Niệm</v>
          </cell>
          <cell r="G163">
            <v>30</v>
          </cell>
        </row>
        <row r="164">
          <cell r="B164" t="str">
            <v>1618.2514.A</v>
          </cell>
          <cell r="E164" t="str">
            <v>Vĩnh Niệm</v>
          </cell>
          <cell r="G164">
            <v>30</v>
          </cell>
        </row>
        <row r="165">
          <cell r="B165" t="str">
            <v>1618.2514.A</v>
          </cell>
          <cell r="E165" t="str">
            <v>Vĩnh Niệm</v>
          </cell>
          <cell r="G165">
            <v>30</v>
          </cell>
        </row>
        <row r="166">
          <cell r="B166" t="str">
            <v>1618.1114.A</v>
          </cell>
          <cell r="E166" t="str">
            <v>Niệm Nghĩa</v>
          </cell>
          <cell r="G166">
            <v>30</v>
          </cell>
        </row>
        <row r="167">
          <cell r="B167" t="str">
            <v>1618.1114.A</v>
          </cell>
          <cell r="E167" t="str">
            <v>Niệm Nghĩa</v>
          </cell>
          <cell r="G167">
            <v>30</v>
          </cell>
        </row>
        <row r="168">
          <cell r="B168" t="str">
            <v>1418.1314.A</v>
          </cell>
          <cell r="E168" t="str">
            <v>Cái Rồng</v>
          </cell>
          <cell r="G168">
            <v>30</v>
          </cell>
        </row>
        <row r="169">
          <cell r="B169" t="str">
            <v>1418.1314.A</v>
          </cell>
          <cell r="E169" t="str">
            <v>Cái Rồng</v>
          </cell>
          <cell r="G169">
            <v>30</v>
          </cell>
        </row>
        <row r="170">
          <cell r="B170" t="str">
            <v>1418.1514.A</v>
          </cell>
          <cell r="E170" t="str">
            <v>Cửa Ông</v>
          </cell>
          <cell r="G170">
            <v>30</v>
          </cell>
        </row>
        <row r="171">
          <cell r="B171" t="str">
            <v>1418.1514.A</v>
          </cell>
          <cell r="E171" t="str">
            <v>Cửa Ông</v>
          </cell>
          <cell r="G171">
            <v>30</v>
          </cell>
        </row>
        <row r="172">
          <cell r="B172" t="str">
            <v>1418.1514.A</v>
          </cell>
          <cell r="E172" t="str">
            <v>Cửa Ông</v>
          </cell>
          <cell r="G172">
            <v>30</v>
          </cell>
        </row>
        <row r="173">
          <cell r="B173" t="str">
            <v>1418.1214.A</v>
          </cell>
          <cell r="E173" t="str">
            <v>Móng Cái</v>
          </cell>
          <cell r="G173">
            <v>15</v>
          </cell>
        </row>
        <row r="174">
          <cell r="B174" t="str">
            <v>1418.1214.A</v>
          </cell>
          <cell r="E174" t="str">
            <v>Móng Cái</v>
          </cell>
          <cell r="G174">
            <v>30</v>
          </cell>
        </row>
        <row r="175">
          <cell r="B175" t="str">
            <v>1418.1214.A</v>
          </cell>
          <cell r="E175" t="str">
            <v>Móng Cái</v>
          </cell>
          <cell r="G175">
            <v>15</v>
          </cell>
        </row>
        <row r="176">
          <cell r="B176" t="str">
            <v>1418.1214.A</v>
          </cell>
          <cell r="E176" t="str">
            <v>Móng Cái</v>
          </cell>
          <cell r="G176">
            <v>30</v>
          </cell>
        </row>
        <row r="177">
          <cell r="B177" t="str">
            <v>1418.1914.A</v>
          </cell>
          <cell r="E177" t="str">
            <v>Uông Bí</v>
          </cell>
          <cell r="G177">
            <v>30</v>
          </cell>
        </row>
        <row r="178">
          <cell r="B178" t="str">
            <v>1418.2614.A</v>
          </cell>
          <cell r="E178" t="str">
            <v>Cẩm Hải</v>
          </cell>
          <cell r="G178">
            <v>30</v>
          </cell>
        </row>
        <row r="179">
          <cell r="B179" t="str">
            <v>1837.1425.A</v>
          </cell>
          <cell r="E179" t="str">
            <v>Bắc TP Vinh (1399; 7.2.18)</v>
          </cell>
          <cell r="G179">
            <v>30</v>
          </cell>
        </row>
        <row r="180">
          <cell r="B180" t="str">
            <v>1837.1425.A</v>
          </cell>
          <cell r="E180" t="str">
            <v>Bắc TP Vinh (1399; 7.2.18)</v>
          </cell>
          <cell r="G180">
            <v>30</v>
          </cell>
        </row>
        <row r="181">
          <cell r="B181" t="str">
            <v>1838.1453.A</v>
          </cell>
          <cell r="E181" t="str">
            <v>Kỳ Lâm</v>
          </cell>
          <cell r="G181">
            <v>30</v>
          </cell>
        </row>
        <row r="182">
          <cell r="B182" t="str">
            <v>1873.1411.A</v>
          </cell>
          <cell r="E182" t="str">
            <v>Đồng Hới</v>
          </cell>
          <cell r="G182">
            <v>30</v>
          </cell>
        </row>
        <row r="183">
          <cell r="B183" t="str">
            <v>1873.1411.A</v>
          </cell>
          <cell r="E183" t="str">
            <v>Đồng Hới</v>
          </cell>
          <cell r="G183">
            <v>30</v>
          </cell>
        </row>
        <row r="184">
          <cell r="B184" t="str">
            <v>1849.1412.A</v>
          </cell>
          <cell r="E184" t="str">
            <v>Đức Long BL</v>
          </cell>
          <cell r="G184">
            <v>5</v>
          </cell>
        </row>
        <row r="185">
          <cell r="B185" t="str">
            <v>1881.1411.A</v>
          </cell>
          <cell r="E185" t="str">
            <v>Đức Long GL</v>
          </cell>
          <cell r="G185">
            <v>7</v>
          </cell>
        </row>
        <row r="186">
          <cell r="B186" t="str">
            <v>1881.1411.A</v>
          </cell>
          <cell r="E186" t="str">
            <v>Đức Long GL</v>
          </cell>
        </row>
        <row r="187">
          <cell r="B187" t="str">
            <v>1881.1411.A</v>
          </cell>
          <cell r="E187" t="str">
            <v>Đức Long GL</v>
          </cell>
          <cell r="G187">
            <v>15</v>
          </cell>
        </row>
        <row r="188">
          <cell r="B188" t="str">
            <v>1881.1411.A</v>
          </cell>
          <cell r="E188" t="str">
            <v>Đức Long GL</v>
          </cell>
        </row>
        <row r="189">
          <cell r="B189" t="str">
            <v>1848.1414.A</v>
          </cell>
          <cell r="E189" t="str">
            <v>Krông Nô</v>
          </cell>
          <cell r="G189">
            <v>14</v>
          </cell>
        </row>
        <row r="190">
          <cell r="B190" t="str">
            <v>1848.1417.A</v>
          </cell>
          <cell r="E190" t="str">
            <v>Quảng Sơn</v>
          </cell>
          <cell r="G190">
            <v>15</v>
          </cell>
        </row>
        <row r="191">
          <cell r="B191" t="str">
            <v>1848.1412.A</v>
          </cell>
          <cell r="E191" t="str">
            <v>Đăk R'Lấp</v>
          </cell>
          <cell r="G191">
            <v>15</v>
          </cell>
        </row>
        <row r="192">
          <cell r="B192" t="str">
            <v>1849.1412.A</v>
          </cell>
          <cell r="E192" t="str">
            <v>Đức Long BL</v>
          </cell>
          <cell r="G192">
            <v>5</v>
          </cell>
        </row>
        <row r="193">
          <cell r="B193" t="str">
            <v>1849.1412.A</v>
          </cell>
          <cell r="E193" t="str">
            <v>Đức Long BL</v>
          </cell>
        </row>
        <row r="194">
          <cell r="B194" t="str">
            <v>1843.1411.A</v>
          </cell>
          <cell r="E194" t="str">
            <v>TT Đà Nẵng</v>
          </cell>
          <cell r="G194">
            <v>15</v>
          </cell>
        </row>
        <row r="195">
          <cell r="B195" t="str">
            <v>1876.1411.A</v>
          </cell>
          <cell r="E195" t="str">
            <v>Quảng Ngãi</v>
          </cell>
        </row>
        <row r="196">
          <cell r="B196" t="str">
            <v>1893.1414.A</v>
          </cell>
          <cell r="E196" t="str">
            <v>Bù Đốp</v>
          </cell>
          <cell r="G196">
            <v>5</v>
          </cell>
        </row>
        <row r="197">
          <cell r="B197" t="str">
            <v>1893.1414.A</v>
          </cell>
          <cell r="E197" t="str">
            <v>Bù Đốp</v>
          </cell>
          <cell r="G197">
            <v>6</v>
          </cell>
        </row>
        <row r="198">
          <cell r="B198" t="str">
            <v>1893.1414.A</v>
          </cell>
          <cell r="E198" t="str">
            <v>Bù Đốp</v>
          </cell>
          <cell r="G198">
            <v>4</v>
          </cell>
        </row>
        <row r="199">
          <cell r="B199" t="str">
            <v>1893.1414.A</v>
          </cell>
          <cell r="E199" t="str">
            <v>Bù Đốp</v>
          </cell>
          <cell r="G199">
            <v>4</v>
          </cell>
        </row>
        <row r="200">
          <cell r="B200" t="str">
            <v>1893.1414.B</v>
          </cell>
          <cell r="E200" t="str">
            <v>Bù Đốp</v>
          </cell>
          <cell r="G200">
            <v>15</v>
          </cell>
        </row>
        <row r="201">
          <cell r="B201" t="str">
            <v>1893.1412.A</v>
          </cell>
          <cell r="E201" t="str">
            <v>TC Phước Long</v>
          </cell>
          <cell r="G201">
            <v>9</v>
          </cell>
        </row>
        <row r="202">
          <cell r="B202" t="str">
            <v>1893.1412.A</v>
          </cell>
          <cell r="E202" t="str">
            <v>TC Phước Long</v>
          </cell>
          <cell r="G202">
            <v>3</v>
          </cell>
        </row>
      </sheetData>
      <sheetData sheetId="3">
        <row r="3">
          <cell r="B3" t="str">
            <v>1829.1611.A</v>
          </cell>
          <cell r="E3" t="str">
            <v>Giáp Bát</v>
          </cell>
          <cell r="G3">
            <v>30</v>
          </cell>
        </row>
        <row r="4">
          <cell r="B4" t="str">
            <v>1898.1614.A</v>
          </cell>
          <cell r="E4" t="str">
            <v>Lục Ngạn</v>
          </cell>
          <cell r="G4">
            <v>30</v>
          </cell>
        </row>
        <row r="5">
          <cell r="B5" t="str">
            <v>1898.1614.A</v>
          </cell>
          <cell r="E5" t="str">
            <v>Lục Ngạn</v>
          </cell>
          <cell r="G5">
            <v>30</v>
          </cell>
        </row>
        <row r="6">
          <cell r="B6" t="str">
            <v>1824.1612.B</v>
          </cell>
          <cell r="E6" t="str">
            <v>TT Lào Cai</v>
          </cell>
          <cell r="G6">
            <v>30</v>
          </cell>
        </row>
        <row r="7">
          <cell r="B7" t="str">
            <v>1824.1613.A</v>
          </cell>
          <cell r="E7" t="str">
            <v>Sa Pa</v>
          </cell>
        </row>
        <row r="8">
          <cell r="B8" t="str">
            <v>1819.1613.A</v>
          </cell>
          <cell r="E8" t="str">
            <v>Thanh Sơn</v>
          </cell>
          <cell r="G8">
            <v>30</v>
          </cell>
        </row>
        <row r="9">
          <cell r="B9" t="str">
            <v>1218.1516.A</v>
          </cell>
          <cell r="E9" t="str">
            <v>Đồng Đăng</v>
          </cell>
          <cell r="G9">
            <v>30</v>
          </cell>
        </row>
        <row r="10">
          <cell r="B10" t="str">
            <v>1118.1616.A</v>
          </cell>
          <cell r="E10" t="str">
            <v>Trùng Khánh</v>
          </cell>
          <cell r="G10">
            <v>30</v>
          </cell>
        </row>
        <row r="11">
          <cell r="B11" t="str">
            <v>1118.1816.A</v>
          </cell>
          <cell r="E11" t="str">
            <v>Cao Bằng</v>
          </cell>
          <cell r="G11">
            <v>15</v>
          </cell>
        </row>
        <row r="12">
          <cell r="B12" t="str">
            <v>1118.1816.A</v>
          </cell>
          <cell r="E12" t="str">
            <v>Cao Bằng</v>
          </cell>
          <cell r="G12">
            <v>15</v>
          </cell>
        </row>
        <row r="13">
          <cell r="B13" t="str">
            <v>1118.1816.A</v>
          </cell>
          <cell r="E13" t="str">
            <v>Cao Bằng</v>
          </cell>
          <cell r="G13">
            <v>15</v>
          </cell>
        </row>
        <row r="14">
          <cell r="B14" t="str">
            <v>1118.1816.A</v>
          </cell>
          <cell r="E14" t="str">
            <v>Cao Bằng</v>
          </cell>
          <cell r="G14">
            <v>15</v>
          </cell>
        </row>
        <row r="15">
          <cell r="B15" t="str">
            <v>1118.1816.A</v>
          </cell>
          <cell r="E15" t="str">
            <v>Cao Bằng</v>
          </cell>
          <cell r="G15">
            <v>15</v>
          </cell>
        </row>
        <row r="16">
          <cell r="B16" t="str">
            <v>1118.1816.B</v>
          </cell>
          <cell r="E16" t="str">
            <v>Cao Bằng</v>
          </cell>
          <cell r="G16">
            <v>16</v>
          </cell>
        </row>
        <row r="17">
          <cell r="B17" t="str">
            <v>1118.1816.A</v>
          </cell>
          <cell r="E17" t="str">
            <v>Cao Bằng</v>
          </cell>
          <cell r="G17">
            <v>14</v>
          </cell>
        </row>
        <row r="18">
          <cell r="B18" t="str">
            <v>1825.1611.A</v>
          </cell>
          <cell r="E18" t="str">
            <v>Lai Châu</v>
          </cell>
          <cell r="G18">
            <v>15</v>
          </cell>
        </row>
        <row r="19">
          <cell r="B19" t="str">
            <v>1825.1611.A</v>
          </cell>
          <cell r="E19" t="str">
            <v>Lai Châu</v>
          </cell>
          <cell r="G19">
            <v>15</v>
          </cell>
        </row>
        <row r="20">
          <cell r="B20" t="str">
            <v>1827.1611.B</v>
          </cell>
          <cell r="E20" t="str">
            <v>Điện Biên Phủ</v>
          </cell>
          <cell r="G20">
            <v>30</v>
          </cell>
        </row>
        <row r="21">
          <cell r="B21" t="str">
            <v>1826.1611.A</v>
          </cell>
          <cell r="E21" t="str">
            <v>Sơn La</v>
          </cell>
          <cell r="G21">
            <v>15</v>
          </cell>
        </row>
        <row r="22">
          <cell r="B22" t="str">
            <v>1826.1611.A</v>
          </cell>
          <cell r="E22" t="str">
            <v>Sơn La</v>
          </cell>
          <cell r="G22">
            <v>15</v>
          </cell>
        </row>
        <row r="23">
          <cell r="B23" t="str">
            <v>1834.1612.A</v>
          </cell>
          <cell r="E23" t="str">
            <v>Hải Tân</v>
          </cell>
          <cell r="G23">
            <v>30</v>
          </cell>
        </row>
        <row r="24">
          <cell r="B24" t="str">
            <v>1834.1612.A</v>
          </cell>
          <cell r="E24" t="str">
            <v>Hải Tân</v>
          </cell>
          <cell r="G24">
            <v>30</v>
          </cell>
        </row>
        <row r="25">
          <cell r="B25" t="str">
            <v>1418.1516.A</v>
          </cell>
          <cell r="E25" t="str">
            <v>Cái Rồng</v>
          </cell>
          <cell r="G25">
            <v>30</v>
          </cell>
        </row>
        <row r="26">
          <cell r="B26" t="str">
            <v>1418.1516.A</v>
          </cell>
          <cell r="E26" t="str">
            <v>Cửa Ông</v>
          </cell>
          <cell r="G26">
            <v>30</v>
          </cell>
        </row>
        <row r="27">
          <cell r="B27" t="str">
            <v>1843.1611.A</v>
          </cell>
          <cell r="E27" t="str">
            <v>TT Đà Nẵng</v>
          </cell>
          <cell r="G27">
            <v>15</v>
          </cell>
        </row>
        <row r="28">
          <cell r="B28" t="str">
            <v>1843.1611.A</v>
          </cell>
          <cell r="E28" t="str">
            <v>TT Đà Nẵng</v>
          </cell>
          <cell r="G28">
            <v>15</v>
          </cell>
        </row>
        <row r="29">
          <cell r="B29" t="str">
            <v>1849.1612.A</v>
          </cell>
          <cell r="E29" t="str">
            <v>Đức Long BL</v>
          </cell>
        </row>
        <row r="30">
          <cell r="B30" t="str">
            <v>1848.1617.A</v>
          </cell>
          <cell r="E30" t="str">
            <v>Quảng Sơn</v>
          </cell>
          <cell r="G30">
            <v>8</v>
          </cell>
        </row>
        <row r="31">
          <cell r="B31" t="str">
            <v>1848.1614.A</v>
          </cell>
          <cell r="E31" t="str">
            <v>Krông Nô</v>
          </cell>
          <cell r="G31">
            <v>7</v>
          </cell>
        </row>
        <row r="32">
          <cell r="B32" t="str">
            <v>1881.1611.A</v>
          </cell>
          <cell r="E32" t="str">
            <v>Đức Long GL</v>
          </cell>
          <cell r="G32">
            <v>30</v>
          </cell>
        </row>
        <row r="33">
          <cell r="B33" t="str">
            <v>1850.1614.A</v>
          </cell>
          <cell r="E33" t="str">
            <v>An Sương</v>
          </cell>
          <cell r="G33">
            <v>5</v>
          </cell>
        </row>
        <row r="34">
          <cell r="B34" t="str">
            <v>1850.1614.A</v>
          </cell>
          <cell r="E34" t="str">
            <v>An Sương</v>
          </cell>
          <cell r="G34">
            <v>15</v>
          </cell>
        </row>
        <row r="35">
          <cell r="B35" t="str">
            <v>1850.1614.A</v>
          </cell>
          <cell r="E35" t="str">
            <v>An Sương</v>
          </cell>
          <cell r="G35">
            <v>15</v>
          </cell>
        </row>
        <row r="36">
          <cell r="B36" t="str">
            <v>1850.1614.A</v>
          </cell>
          <cell r="E36" t="str">
            <v>An Sương</v>
          </cell>
          <cell r="G36">
            <v>5</v>
          </cell>
        </row>
        <row r="37">
          <cell r="B37" t="str">
            <v>1850.1614.A</v>
          </cell>
          <cell r="E37" t="str">
            <v>An Sương</v>
          </cell>
          <cell r="G37">
            <v>4</v>
          </cell>
        </row>
        <row r="38">
          <cell r="B38" t="str">
            <v>1850.1614.A</v>
          </cell>
          <cell r="E38" t="str">
            <v>An Sương</v>
          </cell>
          <cell r="G38">
            <v>4</v>
          </cell>
        </row>
        <row r="39">
          <cell r="B39" t="str">
            <v>1850.1614.A</v>
          </cell>
          <cell r="E39" t="str">
            <v>An Sương</v>
          </cell>
          <cell r="G39">
            <v>5</v>
          </cell>
        </row>
        <row r="40">
          <cell r="B40" t="str">
            <v>1850.1614.A</v>
          </cell>
          <cell r="E40" t="str">
            <v>An Sương</v>
          </cell>
          <cell r="G40">
            <v>5</v>
          </cell>
        </row>
        <row r="41">
          <cell r="B41" t="str">
            <v>1850.1614.A</v>
          </cell>
          <cell r="E41" t="str">
            <v>An Sương</v>
          </cell>
          <cell r="G41">
            <v>5</v>
          </cell>
        </row>
        <row r="42">
          <cell r="B42" t="str">
            <v>1850.1614.A</v>
          </cell>
          <cell r="E42" t="str">
            <v>An Sương</v>
          </cell>
          <cell r="G42">
            <v>5</v>
          </cell>
        </row>
        <row r="43">
          <cell r="B43" t="str">
            <v>1850.1614.A</v>
          </cell>
          <cell r="E43" t="str">
            <v>An Sương</v>
          </cell>
          <cell r="G43">
            <v>5</v>
          </cell>
        </row>
        <row r="44">
          <cell r="B44" t="str">
            <v>1850.1614.A</v>
          </cell>
          <cell r="E44" t="str">
            <v>An Sương</v>
          </cell>
          <cell r="G44">
            <v>2</v>
          </cell>
        </row>
        <row r="45">
          <cell r="B45" t="str">
            <v>1850.1614.A</v>
          </cell>
          <cell r="E45" t="str">
            <v>An Sương</v>
          </cell>
          <cell r="G45">
            <v>2</v>
          </cell>
        </row>
        <row r="46">
          <cell r="B46" t="str">
            <v>1870.1611.A</v>
          </cell>
          <cell r="E46" t="str">
            <v>Tây Ninh</v>
          </cell>
          <cell r="G46">
            <v>30</v>
          </cell>
        </row>
        <row r="47">
          <cell r="B47" t="str">
            <v>1869.1611.A</v>
          </cell>
          <cell r="E47" t="str">
            <v>Cà Mau</v>
          </cell>
          <cell r="G47">
            <v>4</v>
          </cell>
        </row>
      </sheetData>
      <sheetData sheetId="4">
        <row r="3">
          <cell r="B3" t="str">
            <v>1829.1311.A</v>
          </cell>
          <cell r="E3" t="str">
            <v>Giáp Bát</v>
          </cell>
          <cell r="G3">
            <v>30</v>
          </cell>
        </row>
        <row r="4">
          <cell r="B4" t="str">
            <v>1829.1311.A</v>
          </cell>
          <cell r="E4" t="str">
            <v>Giáp Bát</v>
          </cell>
          <cell r="G4">
            <v>30</v>
          </cell>
        </row>
        <row r="5">
          <cell r="B5" t="str">
            <v>1829.1311.A</v>
          </cell>
          <cell r="E5" t="str">
            <v>Giáp Bát</v>
          </cell>
          <cell r="G5">
            <v>30</v>
          </cell>
        </row>
        <row r="6">
          <cell r="B6" t="str">
            <v>1829.1311.A</v>
          </cell>
          <cell r="E6" t="str">
            <v>Giáp Bát</v>
          </cell>
          <cell r="G6">
            <v>30</v>
          </cell>
        </row>
        <row r="7">
          <cell r="B7" t="str">
            <v>1829.1311.A</v>
          </cell>
          <cell r="E7" t="str">
            <v>Giáp Bát</v>
          </cell>
          <cell r="G7">
            <v>30</v>
          </cell>
        </row>
        <row r="8">
          <cell r="B8" t="str">
            <v>1829.1311.A</v>
          </cell>
          <cell r="E8" t="str">
            <v>Giáp Bát</v>
          </cell>
          <cell r="G8">
            <v>30</v>
          </cell>
        </row>
        <row r="9">
          <cell r="B9" t="str">
            <v>1829.1311.A</v>
          </cell>
          <cell r="E9" t="str">
            <v>Giáp Bát</v>
          </cell>
          <cell r="G9">
            <v>30</v>
          </cell>
        </row>
        <row r="10">
          <cell r="B10" t="str">
            <v>1829.1311.A</v>
          </cell>
          <cell r="E10" t="str">
            <v>Giáp Bát</v>
          </cell>
          <cell r="G10">
            <v>30</v>
          </cell>
        </row>
        <row r="11">
          <cell r="B11" t="str">
            <v>1829.1311.A</v>
          </cell>
          <cell r="E11" t="str">
            <v>Giáp Bát</v>
          </cell>
          <cell r="G11">
            <v>30</v>
          </cell>
        </row>
        <row r="12">
          <cell r="B12" t="str">
            <v>1829.1311.A</v>
          </cell>
          <cell r="E12" t="str">
            <v>Giáp Bát</v>
          </cell>
          <cell r="G12">
            <v>30</v>
          </cell>
        </row>
        <row r="13">
          <cell r="B13" t="str">
            <v>1829.1311.A</v>
          </cell>
          <cell r="E13" t="str">
            <v>Giáp Bát</v>
          </cell>
          <cell r="G13">
            <v>30</v>
          </cell>
        </row>
        <row r="14">
          <cell r="B14" t="str">
            <v>1829.1311.A</v>
          </cell>
          <cell r="E14" t="str">
            <v>Giáp Bát</v>
          </cell>
          <cell r="G14">
            <v>30</v>
          </cell>
        </row>
        <row r="15">
          <cell r="B15" t="str">
            <v>1829.1311.A</v>
          </cell>
          <cell r="E15" t="str">
            <v>Giáp Bát</v>
          </cell>
          <cell r="G15">
            <v>30</v>
          </cell>
        </row>
        <row r="16">
          <cell r="B16" t="str">
            <v>1829.1311.A</v>
          </cell>
          <cell r="E16" t="str">
            <v>Giáp Bát</v>
          </cell>
          <cell r="G16">
            <v>30</v>
          </cell>
        </row>
        <row r="17">
          <cell r="B17" t="str">
            <v>1829.1311.A</v>
          </cell>
          <cell r="E17" t="str">
            <v>Giáp Bát</v>
          </cell>
          <cell r="G17">
            <v>30</v>
          </cell>
        </row>
        <row r="18">
          <cell r="B18" t="str">
            <v>1829.1311.A</v>
          </cell>
          <cell r="E18" t="str">
            <v>Giáp Bát</v>
          </cell>
          <cell r="G18">
            <v>30</v>
          </cell>
        </row>
        <row r="19">
          <cell r="B19" t="str">
            <v>1829.1311.A</v>
          </cell>
          <cell r="E19" t="str">
            <v>Giáp Bát</v>
          </cell>
          <cell r="G19">
            <v>30</v>
          </cell>
        </row>
        <row r="20">
          <cell r="B20" t="str">
            <v>1829.1311.A</v>
          </cell>
          <cell r="E20" t="str">
            <v>Giáp Bát</v>
          </cell>
          <cell r="G20">
            <v>30</v>
          </cell>
        </row>
        <row r="21">
          <cell r="B21" t="str">
            <v>1829.1311.A</v>
          </cell>
          <cell r="E21" t="str">
            <v>Giáp Bát</v>
          </cell>
          <cell r="G21">
            <v>30</v>
          </cell>
        </row>
        <row r="22">
          <cell r="B22" t="str">
            <v>1829.1311.A</v>
          </cell>
          <cell r="E22" t="str">
            <v>Giáp Bát</v>
          </cell>
          <cell r="G22">
            <v>30</v>
          </cell>
        </row>
        <row r="23">
          <cell r="B23" t="str">
            <v>1829.1311.A</v>
          </cell>
          <cell r="E23" t="str">
            <v>Giáp Bát</v>
          </cell>
          <cell r="G23">
            <v>30</v>
          </cell>
        </row>
        <row r="24">
          <cell r="B24" t="str">
            <v>1829.1311.A</v>
          </cell>
          <cell r="E24" t="str">
            <v>Giáp Bát</v>
          </cell>
          <cell r="G24">
            <v>30</v>
          </cell>
        </row>
        <row r="25">
          <cell r="B25" t="str">
            <v>1829.1311.A</v>
          </cell>
          <cell r="E25" t="str">
            <v>Giáp Bát</v>
          </cell>
          <cell r="G25">
            <v>30</v>
          </cell>
        </row>
        <row r="26">
          <cell r="B26" t="str">
            <v>1829.1311.A</v>
          </cell>
          <cell r="E26" t="str">
            <v>Giáp Bát</v>
          </cell>
          <cell r="G26">
            <v>30</v>
          </cell>
        </row>
        <row r="27">
          <cell r="B27" t="str">
            <v>1829.1311.A</v>
          </cell>
          <cell r="E27" t="str">
            <v>Giáp Bát</v>
          </cell>
          <cell r="G27">
            <v>30</v>
          </cell>
        </row>
        <row r="28">
          <cell r="B28" t="str">
            <v>1829.1311.A</v>
          </cell>
          <cell r="E28" t="str">
            <v>Giáp Bát</v>
          </cell>
          <cell r="G28">
            <v>30</v>
          </cell>
        </row>
        <row r="29">
          <cell r="B29" t="str">
            <v>1829.1311.A</v>
          </cell>
          <cell r="E29" t="str">
            <v>Giáp Bát</v>
          </cell>
          <cell r="G29">
            <v>30</v>
          </cell>
        </row>
        <row r="30">
          <cell r="B30" t="str">
            <v>1829.1311.A</v>
          </cell>
          <cell r="E30" t="str">
            <v>Giáp Bát</v>
          </cell>
          <cell r="G30">
            <v>30</v>
          </cell>
        </row>
        <row r="31">
          <cell r="B31" t="str">
            <v>1829.1311.A</v>
          </cell>
          <cell r="E31" t="str">
            <v>Giáp Bát</v>
          </cell>
          <cell r="G31">
            <v>30</v>
          </cell>
        </row>
        <row r="32">
          <cell r="B32" t="str">
            <v>1829.1315.A</v>
          </cell>
          <cell r="E32" t="str">
            <v>Nước Ngầm</v>
          </cell>
        </row>
        <row r="33">
          <cell r="B33" t="str">
            <v>1829.1315.A</v>
          </cell>
          <cell r="E33" t="str">
            <v>Nước Ngầm</v>
          </cell>
        </row>
        <row r="34">
          <cell r="B34" t="str">
            <v>1829.1315.A</v>
          </cell>
          <cell r="E34" t="str">
            <v>Nước Ngầm</v>
          </cell>
        </row>
        <row r="35">
          <cell r="B35" t="str">
            <v>1829.1315.A</v>
          </cell>
          <cell r="E35" t="str">
            <v>Nước Ngầm</v>
          </cell>
          <cell r="G35">
            <v>30</v>
          </cell>
        </row>
        <row r="36">
          <cell r="B36" t="str">
            <v>1829.1315.A</v>
          </cell>
          <cell r="E36" t="str">
            <v>Nước Ngầm</v>
          </cell>
        </row>
        <row r="37">
          <cell r="B37" t="str">
            <v>1829.1315.A</v>
          </cell>
          <cell r="E37" t="str">
            <v>Nước Ngầm</v>
          </cell>
          <cell r="G37">
            <v>30</v>
          </cell>
        </row>
        <row r="38">
          <cell r="B38" t="str">
            <v>1829.1315.A</v>
          </cell>
          <cell r="E38" t="str">
            <v>Nước Ngầm</v>
          </cell>
        </row>
        <row r="39">
          <cell r="B39" t="str">
            <v>1829.1315.A</v>
          </cell>
          <cell r="E39" t="str">
            <v>Nước Ngầm</v>
          </cell>
          <cell r="G39">
            <v>30</v>
          </cell>
        </row>
        <row r="40">
          <cell r="B40" t="str">
            <v>1829.1315.A</v>
          </cell>
          <cell r="E40" t="str">
            <v>Nước Ngầm</v>
          </cell>
        </row>
        <row r="41">
          <cell r="B41" t="str">
            <v>1829.1315.A</v>
          </cell>
          <cell r="E41" t="str">
            <v>Nước Ngầm</v>
          </cell>
        </row>
        <row r="42">
          <cell r="B42" t="str">
            <v>1829.1315.A</v>
          </cell>
          <cell r="E42" t="str">
            <v>Nước Ngầm</v>
          </cell>
          <cell r="G42">
            <v>30</v>
          </cell>
        </row>
        <row r="43">
          <cell r="B43" t="str">
            <v>1829.1315.A</v>
          </cell>
          <cell r="E43" t="str">
            <v>Nước Ngầm</v>
          </cell>
        </row>
        <row r="44">
          <cell r="B44" t="str">
            <v>1829.1315.A</v>
          </cell>
          <cell r="E44" t="str">
            <v>Nước Ngầm</v>
          </cell>
        </row>
        <row r="45">
          <cell r="B45" t="str">
            <v>1829.1315.A</v>
          </cell>
          <cell r="E45" t="str">
            <v>Nước Ngầm</v>
          </cell>
        </row>
        <row r="46">
          <cell r="B46" t="str">
            <v>1829.1315.A</v>
          </cell>
          <cell r="E46" t="str">
            <v>Nước Ngầm</v>
          </cell>
          <cell r="G46">
            <v>30</v>
          </cell>
        </row>
        <row r="47">
          <cell r="B47" t="str">
            <v>1829.1315.A</v>
          </cell>
          <cell r="E47" t="str">
            <v>Nước Ngầm</v>
          </cell>
        </row>
        <row r="48">
          <cell r="B48" t="str">
            <v>1829.1315.A</v>
          </cell>
          <cell r="E48" t="str">
            <v>Nước Ngầm</v>
          </cell>
        </row>
        <row r="49">
          <cell r="B49" t="str">
            <v>1829.1316.A</v>
          </cell>
          <cell r="E49" t="str">
            <v>Yên Nghĩa</v>
          </cell>
          <cell r="G49">
            <v>30</v>
          </cell>
        </row>
        <row r="50">
          <cell r="B50" t="str">
            <v>1829.1316.A</v>
          </cell>
          <cell r="E50" t="str">
            <v>Yên Nghĩa</v>
          </cell>
          <cell r="G50">
            <v>30</v>
          </cell>
        </row>
        <row r="51">
          <cell r="B51" t="str">
            <v>1829.1316.A</v>
          </cell>
          <cell r="E51" t="str">
            <v>Yên Nghĩa</v>
          </cell>
          <cell r="G51">
            <v>30</v>
          </cell>
        </row>
        <row r="52">
          <cell r="B52" t="str">
            <v>1829.1316.A</v>
          </cell>
          <cell r="E52" t="str">
            <v>Yên Nghĩa</v>
          </cell>
          <cell r="G52">
            <v>30</v>
          </cell>
        </row>
        <row r="53">
          <cell r="B53" t="str">
            <v>1829.1316.A</v>
          </cell>
          <cell r="E53" t="str">
            <v>Yên Nghĩa</v>
          </cell>
          <cell r="G53">
            <v>30</v>
          </cell>
        </row>
        <row r="54">
          <cell r="B54" t="str">
            <v>1829.1316.A</v>
          </cell>
          <cell r="E54" t="str">
            <v>Yên Nghĩa</v>
          </cell>
          <cell r="G54">
            <v>30</v>
          </cell>
        </row>
        <row r="55">
          <cell r="B55" t="str">
            <v>1829.1316.A</v>
          </cell>
          <cell r="E55" t="str">
            <v>Yên Nghĩa</v>
          </cell>
          <cell r="G55">
            <v>30</v>
          </cell>
        </row>
        <row r="56">
          <cell r="B56" t="str">
            <v>1829.1316.A</v>
          </cell>
          <cell r="E56" t="str">
            <v>Yên Nghĩa</v>
          </cell>
          <cell r="G56">
            <v>30</v>
          </cell>
        </row>
        <row r="57">
          <cell r="B57" t="str">
            <v>1829.1316.A</v>
          </cell>
          <cell r="E57" t="str">
            <v>Yên Nghĩa</v>
          </cell>
          <cell r="G57">
            <v>30</v>
          </cell>
        </row>
        <row r="58">
          <cell r="B58" t="str">
            <v>1829.1317.A</v>
          </cell>
          <cell r="E58" t="str">
            <v>Sơn Tây</v>
          </cell>
          <cell r="G58">
            <v>30</v>
          </cell>
        </row>
        <row r="59">
          <cell r="B59" t="str">
            <v>1899.1311.A</v>
          </cell>
          <cell r="E59" t="str">
            <v>Bắc Ninh</v>
          </cell>
          <cell r="G59">
            <v>30</v>
          </cell>
        </row>
        <row r="60">
          <cell r="B60" t="str">
            <v>1888.1312.A</v>
          </cell>
          <cell r="E60" t="str">
            <v>Vĩnh Tường</v>
          </cell>
          <cell r="G60">
            <v>30</v>
          </cell>
        </row>
        <row r="61">
          <cell r="B61" t="str">
            <v>1888.1312.A</v>
          </cell>
          <cell r="E61" t="str">
            <v>Vĩnh Tường</v>
          </cell>
          <cell r="G61">
            <v>30</v>
          </cell>
        </row>
        <row r="62">
          <cell r="B62" t="str">
            <v>1819.1311.A</v>
          </cell>
          <cell r="E62" t="str">
            <v>Việt Trì</v>
          </cell>
          <cell r="G62">
            <v>30</v>
          </cell>
        </row>
        <row r="63">
          <cell r="B63" t="str">
            <v>1819.1311.A</v>
          </cell>
          <cell r="E63" t="str">
            <v>Việt Trì</v>
          </cell>
          <cell r="G63">
            <v>30</v>
          </cell>
        </row>
        <row r="64">
          <cell r="B64" t="str">
            <v>1828.1301.A</v>
          </cell>
          <cell r="E64" t="str">
            <v>TT Hòa Bình</v>
          </cell>
          <cell r="G64">
            <v>30</v>
          </cell>
        </row>
        <row r="65">
          <cell r="B65" t="str">
            <v>1828.1303.C</v>
          </cell>
          <cell r="E65" t="str">
            <v>Bình An</v>
          </cell>
          <cell r="G65">
            <v>30</v>
          </cell>
        </row>
        <row r="66">
          <cell r="B66" t="str">
            <v>1828.1303.C</v>
          </cell>
          <cell r="E66" t="str">
            <v>Bình An</v>
          </cell>
          <cell r="G66">
            <v>30</v>
          </cell>
        </row>
        <row r="67">
          <cell r="B67" t="str">
            <v>1824.1312.A</v>
          </cell>
          <cell r="E67" t="str">
            <v>TT Lào Cai</v>
          </cell>
          <cell r="G67">
            <v>30</v>
          </cell>
        </row>
        <row r="68">
          <cell r="B68" t="str">
            <v>1824.1312.A</v>
          </cell>
          <cell r="E68" t="str">
            <v>TT Lào Cai</v>
          </cell>
          <cell r="G68">
            <v>30</v>
          </cell>
        </row>
        <row r="69">
          <cell r="B69" t="str">
            <v>1824.1312.A</v>
          </cell>
          <cell r="E69" t="str">
            <v>TT Lào Cai</v>
          </cell>
          <cell r="G69">
            <v>15</v>
          </cell>
        </row>
        <row r="70">
          <cell r="B70" t="str">
            <v>1824.1312.A</v>
          </cell>
          <cell r="E70" t="str">
            <v>TT Lào Cai</v>
          </cell>
          <cell r="G70">
            <v>15</v>
          </cell>
        </row>
        <row r="71">
          <cell r="B71" t="str">
            <v>1824.1312.A</v>
          </cell>
          <cell r="E71" t="str">
            <v>TT Lào Cai</v>
          </cell>
          <cell r="G71">
            <v>30</v>
          </cell>
        </row>
        <row r="72">
          <cell r="B72" t="str">
            <v>1824.1314.A</v>
          </cell>
          <cell r="E72" t="str">
            <v>Bắc Hà</v>
          </cell>
          <cell r="G72">
            <v>30</v>
          </cell>
        </row>
        <row r="73">
          <cell r="B73" t="str">
            <v>1824.1313.A</v>
          </cell>
          <cell r="E73" t="str">
            <v>Sa Pa</v>
          </cell>
          <cell r="G73">
            <v>24</v>
          </cell>
        </row>
        <row r="74">
          <cell r="B74" t="str">
            <v>1820.1312.A</v>
          </cell>
          <cell r="E74" t="str">
            <v>Đại Từ</v>
          </cell>
          <cell r="G74">
            <v>30</v>
          </cell>
        </row>
        <row r="75">
          <cell r="B75" t="str">
            <v>1820.1316.A</v>
          </cell>
          <cell r="E75" t="str">
            <v>Định Hóa</v>
          </cell>
        </row>
        <row r="76">
          <cell r="B76" t="str">
            <v>1820.1316.A</v>
          </cell>
          <cell r="E76" t="str">
            <v>TT TP Thái Nguyên</v>
          </cell>
          <cell r="G76">
            <v>30</v>
          </cell>
        </row>
        <row r="77">
          <cell r="B77" t="str">
            <v>1820.1316.A</v>
          </cell>
          <cell r="E77" t="str">
            <v>TT TP Thái Nguyên</v>
          </cell>
          <cell r="G77">
            <v>30</v>
          </cell>
        </row>
        <row r="78">
          <cell r="B78" t="str">
            <v>1822.1311.A</v>
          </cell>
          <cell r="E78" t="str">
            <v>Tuyên Quang</v>
          </cell>
          <cell r="G78">
            <v>15</v>
          </cell>
        </row>
        <row r="79">
          <cell r="B79" t="str">
            <v>1822.1311.A</v>
          </cell>
          <cell r="E79" t="str">
            <v>Tuyên Quang</v>
          </cell>
          <cell r="G79">
            <v>15</v>
          </cell>
        </row>
        <row r="80">
          <cell r="B80" t="str">
            <v>1821.1312.A</v>
          </cell>
          <cell r="E80" t="str">
            <v>Lục Yên</v>
          </cell>
          <cell r="G80">
            <v>30</v>
          </cell>
        </row>
        <row r="81">
          <cell r="B81" t="str">
            <v>1823.1311.A</v>
          </cell>
          <cell r="E81" t="str">
            <v>PN Hà Giang</v>
          </cell>
          <cell r="G81">
            <v>30</v>
          </cell>
        </row>
        <row r="82">
          <cell r="B82" t="str">
            <v>1218.1613.A</v>
          </cell>
          <cell r="E82" t="str">
            <v>PB Lạng Sơn</v>
          </cell>
          <cell r="G82">
            <v>30</v>
          </cell>
        </row>
        <row r="83">
          <cell r="B83" t="str">
            <v>1218.1313.A</v>
          </cell>
          <cell r="E83" t="str">
            <v>Bắc Sơn</v>
          </cell>
          <cell r="G83">
            <v>30</v>
          </cell>
        </row>
        <row r="84">
          <cell r="B84" t="str">
            <v>1618.2513.A</v>
          </cell>
          <cell r="E84" t="str">
            <v>Vĩnh Niệm</v>
          </cell>
          <cell r="G84">
            <v>30</v>
          </cell>
        </row>
        <row r="85">
          <cell r="B85" t="str">
            <v>1618.2513.A</v>
          </cell>
          <cell r="E85" t="str">
            <v>Vĩnh Niệm</v>
          </cell>
          <cell r="G85">
            <v>30</v>
          </cell>
        </row>
        <row r="86">
          <cell r="B86" t="str">
            <v>1618.2513.A</v>
          </cell>
          <cell r="E86" t="str">
            <v>Vĩnh Niệm</v>
          </cell>
          <cell r="G86">
            <v>30</v>
          </cell>
        </row>
        <row r="87">
          <cell r="B87" t="str">
            <v>1618.2513.A</v>
          </cell>
          <cell r="E87" t="str">
            <v>Vĩnh Niệm</v>
          </cell>
          <cell r="G87">
            <v>30</v>
          </cell>
        </row>
        <row r="88">
          <cell r="B88" t="str">
            <v>1418.1313.A</v>
          </cell>
          <cell r="E88" t="str">
            <v>Cái Rồng</v>
          </cell>
          <cell r="G88">
            <v>30</v>
          </cell>
        </row>
        <row r="89">
          <cell r="B89" t="str">
            <v>1418.1313.A</v>
          </cell>
          <cell r="E89" t="str">
            <v>Cái Rồng</v>
          </cell>
          <cell r="G89">
            <v>30</v>
          </cell>
        </row>
        <row r="90">
          <cell r="B90" t="str">
            <v>1418.1313.A</v>
          </cell>
          <cell r="E90" t="str">
            <v>Cái Rồng</v>
          </cell>
          <cell r="G90">
            <v>30</v>
          </cell>
        </row>
        <row r="91">
          <cell r="B91" t="str">
            <v>1418.1313.A</v>
          </cell>
          <cell r="E91" t="str">
            <v>Cái Rồng</v>
          </cell>
          <cell r="G91">
            <v>30</v>
          </cell>
        </row>
        <row r="92">
          <cell r="B92" t="str">
            <v>1418.1313.A</v>
          </cell>
          <cell r="E92" t="str">
            <v>Cái Rồng</v>
          </cell>
          <cell r="G92">
            <v>30</v>
          </cell>
        </row>
        <row r="93">
          <cell r="B93" t="str">
            <v>1418.1513.A</v>
          </cell>
          <cell r="E93" t="str">
            <v>Cửa Ông</v>
          </cell>
          <cell r="G93">
            <v>30</v>
          </cell>
        </row>
        <row r="94">
          <cell r="B94" t="str">
            <v>1418.1513.A</v>
          </cell>
          <cell r="E94" t="str">
            <v>Cửa Ông</v>
          </cell>
          <cell r="G94">
            <v>30</v>
          </cell>
        </row>
        <row r="95">
          <cell r="B95" t="str">
            <v>1418.1513.A</v>
          </cell>
          <cell r="E95" t="str">
            <v>Cửa Ông</v>
          </cell>
          <cell r="G95">
            <v>30</v>
          </cell>
        </row>
        <row r="96">
          <cell r="B96" t="str">
            <v>1418.1513.A</v>
          </cell>
          <cell r="E96" t="str">
            <v>Cửa Ông</v>
          </cell>
          <cell r="G96">
            <v>30</v>
          </cell>
        </row>
        <row r="97">
          <cell r="B97" t="str">
            <v>1418.1213.A</v>
          </cell>
          <cell r="E97" t="str">
            <v>Móng Cái</v>
          </cell>
          <cell r="G97">
            <v>15</v>
          </cell>
        </row>
        <row r="98">
          <cell r="B98" t="str">
            <v>1418.1213.A</v>
          </cell>
          <cell r="E98" t="str">
            <v>Móng Cái</v>
          </cell>
          <cell r="G98">
            <v>15</v>
          </cell>
        </row>
        <row r="99">
          <cell r="B99" t="str">
            <v>1418.1213.A</v>
          </cell>
          <cell r="E99" t="str">
            <v>Móng Cái</v>
          </cell>
          <cell r="G99">
            <v>15</v>
          </cell>
        </row>
        <row r="100">
          <cell r="B100" t="str">
            <v>1418.1213.A</v>
          </cell>
          <cell r="E100" t="str">
            <v>Móng Cái</v>
          </cell>
          <cell r="G100">
            <v>15</v>
          </cell>
        </row>
        <row r="101">
          <cell r="B101" t="str">
            <v>1418.1213.A</v>
          </cell>
          <cell r="E101" t="str">
            <v>Móng Cái</v>
          </cell>
          <cell r="G101">
            <v>15</v>
          </cell>
        </row>
        <row r="102">
          <cell r="B102" t="str">
            <v>1837.1325.A</v>
          </cell>
          <cell r="E102" t="str">
            <v>PB TP Vinh</v>
          </cell>
          <cell r="G102">
            <v>30</v>
          </cell>
        </row>
        <row r="103">
          <cell r="B103" t="str">
            <v>1838.1311.A</v>
          </cell>
          <cell r="E103" t="str">
            <v>Hà Tĩnh</v>
          </cell>
          <cell r="G103">
            <v>30</v>
          </cell>
        </row>
        <row r="104">
          <cell r="B104" t="str">
            <v>1848.1315.A</v>
          </cell>
          <cell r="E104" t="str">
            <v>Cư Jút</v>
          </cell>
          <cell r="G104">
            <v>3</v>
          </cell>
        </row>
        <row r="105">
          <cell r="B105" t="str">
            <v>1848.1315.A</v>
          </cell>
          <cell r="E105" t="str">
            <v>Cư Jút</v>
          </cell>
          <cell r="G105">
            <v>6</v>
          </cell>
        </row>
        <row r="106">
          <cell r="B106" t="str">
            <v>1848.1315.A</v>
          </cell>
          <cell r="E106" t="str">
            <v>Cư Jút</v>
          </cell>
          <cell r="G106">
            <v>15</v>
          </cell>
        </row>
        <row r="107">
          <cell r="B107" t="str">
            <v>1848.1315.A</v>
          </cell>
          <cell r="E107" t="str">
            <v>Cư Jút</v>
          </cell>
          <cell r="G107">
            <v>3</v>
          </cell>
        </row>
        <row r="108">
          <cell r="B108" t="str">
            <v>1848.1311.A</v>
          </cell>
          <cell r="E108" t="str">
            <v>Đăk Nông</v>
          </cell>
          <cell r="G108">
            <v>30</v>
          </cell>
        </row>
        <row r="109">
          <cell r="B109" t="str">
            <v>1848.1311.A</v>
          </cell>
          <cell r="E109" t="str">
            <v>Đăk Nông</v>
          </cell>
          <cell r="G109">
            <v>3</v>
          </cell>
        </row>
        <row r="110">
          <cell r="B110" t="str">
            <v>1848.1311.A</v>
          </cell>
          <cell r="E110" t="str">
            <v>Đăk Nông</v>
          </cell>
          <cell r="G110">
            <v>3</v>
          </cell>
        </row>
        <row r="111">
          <cell r="B111" t="str">
            <v>1848.1311.A</v>
          </cell>
          <cell r="E111" t="str">
            <v>Đăk Nông</v>
          </cell>
          <cell r="G111">
            <v>3</v>
          </cell>
        </row>
        <row r="112">
          <cell r="B112" t="str">
            <v>1848.1311.A</v>
          </cell>
          <cell r="E112" t="str">
            <v>Đăk Nông</v>
          </cell>
          <cell r="G112">
            <v>3</v>
          </cell>
        </row>
        <row r="113">
          <cell r="B113" t="str">
            <v>1848.1311.A</v>
          </cell>
          <cell r="E113" t="str">
            <v>Đăk Nông</v>
          </cell>
          <cell r="G113">
            <v>3</v>
          </cell>
        </row>
        <row r="114">
          <cell r="B114" t="str">
            <v>1848.1311.A</v>
          </cell>
          <cell r="E114" t="str">
            <v>Đăk Nông</v>
          </cell>
        </row>
        <row r="115">
          <cell r="B115" t="str">
            <v>1848.1316.A</v>
          </cell>
          <cell r="E115" t="str">
            <v>Quảng Khê</v>
          </cell>
          <cell r="G115">
            <v>15</v>
          </cell>
        </row>
        <row r="116">
          <cell r="B116" t="str">
            <v>1848.1314.A</v>
          </cell>
          <cell r="E116" t="str">
            <v>Krông Nô</v>
          </cell>
          <cell r="G116">
            <v>6</v>
          </cell>
        </row>
        <row r="117">
          <cell r="B117" t="str">
            <v>1848.1314.A</v>
          </cell>
          <cell r="E117" t="str">
            <v>Krông Nô</v>
          </cell>
          <cell r="G117">
            <v>8</v>
          </cell>
        </row>
        <row r="118">
          <cell r="B118" t="str">
            <v>1848.1314.A</v>
          </cell>
          <cell r="E118" t="str">
            <v>Krông Nô</v>
          </cell>
          <cell r="G118">
            <v>7</v>
          </cell>
        </row>
        <row r="119">
          <cell r="B119" t="str">
            <v>1847.1318.A</v>
          </cell>
          <cell r="E119" t="str">
            <v>Ea Súp</v>
          </cell>
          <cell r="G119">
            <v>3</v>
          </cell>
        </row>
        <row r="120">
          <cell r="B120" t="str">
            <v>1849.1314.A</v>
          </cell>
          <cell r="E120" t="str">
            <v>Đạ Tẻh</v>
          </cell>
          <cell r="G120">
            <v>5</v>
          </cell>
        </row>
        <row r="121">
          <cell r="B121" t="str">
            <v>1849.1314.A</v>
          </cell>
          <cell r="E121" t="str">
            <v>Đạ Tẻh</v>
          </cell>
          <cell r="G121">
            <v>5</v>
          </cell>
        </row>
        <row r="122">
          <cell r="B122" t="str">
            <v>1849.1312.A</v>
          </cell>
          <cell r="E122" t="str">
            <v>Đức Long BL</v>
          </cell>
          <cell r="G122">
            <v>4</v>
          </cell>
        </row>
        <row r="123">
          <cell r="B123" t="str">
            <v>1849.1312.A</v>
          </cell>
          <cell r="E123" t="str">
            <v>Đức Long BL</v>
          </cell>
          <cell r="G123">
            <v>5</v>
          </cell>
        </row>
        <row r="124">
          <cell r="B124" t="str">
            <v>1849.1312.A</v>
          </cell>
          <cell r="E124" t="str">
            <v>Đức Long BL</v>
          </cell>
          <cell r="G124">
            <v>5</v>
          </cell>
        </row>
        <row r="125">
          <cell r="B125" t="str">
            <v>1860.1320.A</v>
          </cell>
          <cell r="E125" t="str">
            <v>Nam Cát Tiên</v>
          </cell>
          <cell r="G125">
            <v>5</v>
          </cell>
        </row>
        <row r="126">
          <cell r="B126" t="str">
            <v>1860.1320.A</v>
          </cell>
          <cell r="E126" t="str">
            <v>Nam Cát Tiên</v>
          </cell>
          <cell r="G126">
            <v>5</v>
          </cell>
        </row>
        <row r="127">
          <cell r="B127" t="str">
            <v>1860.1320.A</v>
          </cell>
          <cell r="E127" t="str">
            <v>Nam Cát Tiên</v>
          </cell>
          <cell r="G127">
            <v>5</v>
          </cell>
        </row>
        <row r="128">
          <cell r="B128" t="str">
            <v>1850.1311.A</v>
          </cell>
          <cell r="E128" t="str">
            <v>Miền Đông Mới</v>
          </cell>
          <cell r="G128">
            <v>5</v>
          </cell>
        </row>
        <row r="129">
          <cell r="B129" t="str">
            <v>1850.1311.A</v>
          </cell>
          <cell r="E129" t="str">
            <v>Miền Đông Mới</v>
          </cell>
          <cell r="G129">
            <v>3</v>
          </cell>
        </row>
        <row r="130">
          <cell r="B130" t="str">
            <v>1850.1311.A</v>
          </cell>
          <cell r="E130" t="str">
            <v>Miền Đông Mới</v>
          </cell>
          <cell r="G130">
            <v>5</v>
          </cell>
        </row>
        <row r="131">
          <cell r="B131" t="str">
            <v>1850.1311.A</v>
          </cell>
          <cell r="E131" t="str">
            <v>Miền Đông Mới</v>
          </cell>
          <cell r="G131">
            <v>15</v>
          </cell>
        </row>
        <row r="132">
          <cell r="B132" t="str">
            <v>1861.1319.A</v>
          </cell>
          <cell r="E132" t="str">
            <v>Bến Cát</v>
          </cell>
          <cell r="G132">
            <v>15</v>
          </cell>
        </row>
        <row r="133">
          <cell r="B133" t="str">
            <v>1861.1311.A</v>
          </cell>
          <cell r="E133" t="str">
            <v>Bình Dương</v>
          </cell>
          <cell r="G133">
            <v>5</v>
          </cell>
        </row>
        <row r="134">
          <cell r="B134" t="str">
            <v>1861.1311.A</v>
          </cell>
          <cell r="E134" t="str">
            <v>Bình Dương</v>
          </cell>
          <cell r="G134">
            <v>4</v>
          </cell>
        </row>
        <row r="135">
          <cell r="B135" t="str">
            <v>1861.1311.A</v>
          </cell>
          <cell r="E135" t="str">
            <v>Bình Dương</v>
          </cell>
          <cell r="G135">
            <v>4</v>
          </cell>
        </row>
        <row r="136">
          <cell r="B136" t="str">
            <v>1861.1311.A</v>
          </cell>
          <cell r="E136" t="str">
            <v>Bình Dương</v>
          </cell>
          <cell r="G136">
            <v>4</v>
          </cell>
        </row>
        <row r="137">
          <cell r="B137" t="str">
            <v>1861.1311.A</v>
          </cell>
          <cell r="E137" t="str">
            <v>Bình Dương</v>
          </cell>
          <cell r="G137">
            <v>4</v>
          </cell>
        </row>
        <row r="138">
          <cell r="B138" t="str">
            <v>1861.1311.A</v>
          </cell>
          <cell r="E138" t="str">
            <v>Bình Dương</v>
          </cell>
          <cell r="G138">
            <v>4</v>
          </cell>
        </row>
        <row r="139">
          <cell r="B139" t="str">
            <v>1861.1311.A</v>
          </cell>
          <cell r="E139" t="str">
            <v>Bình Dương</v>
          </cell>
          <cell r="G139">
            <v>5</v>
          </cell>
        </row>
        <row r="140">
          <cell r="B140" t="str">
            <v>1850.1314.A</v>
          </cell>
          <cell r="E140" t="str">
            <v>An Sương</v>
          </cell>
          <cell r="G140">
            <v>5</v>
          </cell>
        </row>
        <row r="141">
          <cell r="B141" t="str">
            <v>1850.1314.A</v>
          </cell>
          <cell r="E141" t="str">
            <v>An Sương</v>
          </cell>
          <cell r="G141">
            <v>5</v>
          </cell>
        </row>
        <row r="142">
          <cell r="B142" t="str">
            <v>1850.1314.A</v>
          </cell>
          <cell r="E142" t="str">
            <v>An Sương</v>
          </cell>
          <cell r="G142">
            <v>5</v>
          </cell>
        </row>
        <row r="143">
          <cell r="B143" t="str">
            <v>1850.1314.A</v>
          </cell>
          <cell r="E143" t="str">
            <v>An Sương</v>
          </cell>
          <cell r="G143">
            <v>5</v>
          </cell>
        </row>
        <row r="144">
          <cell r="B144" t="str">
            <v>1850.1314.A</v>
          </cell>
          <cell r="E144" t="str">
            <v>An Sương</v>
          </cell>
          <cell r="G144">
            <v>5</v>
          </cell>
        </row>
        <row r="145">
          <cell r="B145" t="str">
            <v>1850.1314.A</v>
          </cell>
          <cell r="E145" t="str">
            <v>An Sương</v>
          </cell>
          <cell r="G145">
            <v>5</v>
          </cell>
        </row>
        <row r="146">
          <cell r="B146" t="str">
            <v>1850.1314.A</v>
          </cell>
          <cell r="E146" t="str">
            <v>An Sương</v>
          </cell>
          <cell r="G146">
            <v>4</v>
          </cell>
        </row>
        <row r="147">
          <cell r="B147" t="str">
            <v>1850.1314.A</v>
          </cell>
          <cell r="E147" t="str">
            <v>An Sương</v>
          </cell>
          <cell r="G147">
            <v>4</v>
          </cell>
        </row>
        <row r="148">
          <cell r="B148" t="str">
            <v>1850.1314.A</v>
          </cell>
          <cell r="E148" t="str">
            <v>An Sương</v>
          </cell>
          <cell r="G148">
            <v>4</v>
          </cell>
        </row>
        <row r="149">
          <cell r="B149" t="str">
            <v>1850.1314.A</v>
          </cell>
          <cell r="E149" t="str">
            <v>An Sương</v>
          </cell>
          <cell r="G149">
            <v>4</v>
          </cell>
        </row>
        <row r="150">
          <cell r="B150" t="str">
            <v>1850.1314.A</v>
          </cell>
          <cell r="E150" t="str">
            <v>An Sương</v>
          </cell>
          <cell r="G150">
            <v>4</v>
          </cell>
        </row>
        <row r="151">
          <cell r="B151" t="str">
            <v>1850.1314.A</v>
          </cell>
          <cell r="E151" t="str">
            <v>An Sương</v>
          </cell>
          <cell r="G151">
            <v>5</v>
          </cell>
        </row>
        <row r="152">
          <cell r="B152" t="str">
            <v>1850.1314.A</v>
          </cell>
          <cell r="E152" t="str">
            <v>An Sương</v>
          </cell>
          <cell r="G152">
            <v>5</v>
          </cell>
        </row>
        <row r="153">
          <cell r="B153" t="str">
            <v>1850.1314.A</v>
          </cell>
          <cell r="E153" t="str">
            <v>An Sương</v>
          </cell>
          <cell r="G153">
            <v>5</v>
          </cell>
        </row>
        <row r="154">
          <cell r="B154" t="str">
            <v>1850.1314.A</v>
          </cell>
          <cell r="E154" t="str">
            <v>An Sương</v>
          </cell>
          <cell r="G154">
            <v>5</v>
          </cell>
        </row>
        <row r="155">
          <cell r="B155" t="str">
            <v>1850.1314.A</v>
          </cell>
          <cell r="E155" t="str">
            <v>An Sương</v>
          </cell>
          <cell r="G155">
            <v>5</v>
          </cell>
        </row>
        <row r="156">
          <cell r="B156" t="str">
            <v>1850.1314.A</v>
          </cell>
          <cell r="E156" t="str">
            <v>An Sương</v>
          </cell>
          <cell r="G156">
            <v>5</v>
          </cell>
        </row>
        <row r="157">
          <cell r="B157" t="str">
            <v>1850.1314.A</v>
          </cell>
          <cell r="E157" t="str">
            <v>An Sương</v>
          </cell>
          <cell r="G157">
            <v>5</v>
          </cell>
        </row>
        <row r="158">
          <cell r="B158" t="str">
            <v>1850.1314.A</v>
          </cell>
          <cell r="E158" t="str">
            <v>An Sương</v>
          </cell>
          <cell r="G158">
            <v>15</v>
          </cell>
        </row>
        <row r="159">
          <cell r="B159" t="str">
            <v>1850.1314.A</v>
          </cell>
          <cell r="E159" t="str">
            <v>An Sương</v>
          </cell>
          <cell r="G159">
            <v>5</v>
          </cell>
        </row>
        <row r="160">
          <cell r="B160" t="str">
            <v>1850.1314.A</v>
          </cell>
          <cell r="E160" t="str">
            <v>An Sương</v>
          </cell>
          <cell r="G160">
            <v>5</v>
          </cell>
        </row>
        <row r="161">
          <cell r="B161" t="str">
            <v>1850.1314.A</v>
          </cell>
          <cell r="E161" t="str">
            <v>An Sương</v>
          </cell>
          <cell r="G161">
            <v>5</v>
          </cell>
        </row>
        <row r="162">
          <cell r="B162" t="str">
            <v>1850.1314.A</v>
          </cell>
          <cell r="E162" t="str">
            <v>An Sương</v>
          </cell>
          <cell r="G162">
            <v>5</v>
          </cell>
        </row>
        <row r="163">
          <cell r="B163" t="str">
            <v>1850.1314.A</v>
          </cell>
          <cell r="E163" t="str">
            <v>An Sương</v>
          </cell>
          <cell r="G163">
            <v>5</v>
          </cell>
        </row>
        <row r="164">
          <cell r="B164" t="str">
            <v>1850.1314.A</v>
          </cell>
          <cell r="E164" t="str">
            <v>An Sương</v>
          </cell>
          <cell r="G164">
            <v>5</v>
          </cell>
        </row>
        <row r="165">
          <cell r="B165" t="str">
            <v>1850.1314.A</v>
          </cell>
          <cell r="E165" t="str">
            <v>An Sương</v>
          </cell>
          <cell r="G165">
            <v>10</v>
          </cell>
        </row>
        <row r="166">
          <cell r="B166" t="str">
            <v>1850.1314.A</v>
          </cell>
          <cell r="E166" t="str">
            <v>An Sương</v>
          </cell>
          <cell r="G166">
            <v>5</v>
          </cell>
        </row>
        <row r="167">
          <cell r="B167" t="str">
            <v>1850.1314.A</v>
          </cell>
          <cell r="E167" t="str">
            <v>An Sương</v>
          </cell>
          <cell r="G167">
            <v>15</v>
          </cell>
        </row>
        <row r="168">
          <cell r="B168" t="str">
            <v>1850.1314.A</v>
          </cell>
          <cell r="E168" t="str">
            <v>An Sương</v>
          </cell>
          <cell r="G168">
            <v>15</v>
          </cell>
        </row>
        <row r="169">
          <cell r="B169" t="str">
            <v>1850.1314.A</v>
          </cell>
          <cell r="E169" t="str">
            <v>An Sương</v>
          </cell>
          <cell r="G169">
            <v>5</v>
          </cell>
        </row>
        <row r="170">
          <cell r="B170" t="str">
            <v>1850.1314.A</v>
          </cell>
          <cell r="E170" t="str">
            <v>An Sương</v>
          </cell>
          <cell r="G170">
            <v>5</v>
          </cell>
        </row>
        <row r="171">
          <cell r="B171" t="str">
            <v>1850.1314.A</v>
          </cell>
          <cell r="E171" t="str">
            <v>An Sương</v>
          </cell>
          <cell r="G171">
            <v>5</v>
          </cell>
        </row>
        <row r="172">
          <cell r="B172" t="str">
            <v>1850.1314.A</v>
          </cell>
          <cell r="E172" t="str">
            <v>An Sương</v>
          </cell>
          <cell r="G172">
            <v>3</v>
          </cell>
        </row>
        <row r="173">
          <cell r="B173" t="str">
            <v>1850.1314.A</v>
          </cell>
          <cell r="E173" t="str">
            <v>An Sương</v>
          </cell>
          <cell r="G173">
            <v>5</v>
          </cell>
        </row>
        <row r="174">
          <cell r="B174" t="str">
            <v>1850.1314.A</v>
          </cell>
          <cell r="E174" t="str">
            <v>An Sương</v>
          </cell>
          <cell r="G174">
            <v>5</v>
          </cell>
        </row>
        <row r="175">
          <cell r="B175" t="str">
            <v>1850.1314.A</v>
          </cell>
          <cell r="E175" t="str">
            <v>An Sương</v>
          </cell>
          <cell r="G175">
            <v>10</v>
          </cell>
        </row>
        <row r="176">
          <cell r="B176" t="str">
            <v>1872.1318.A</v>
          </cell>
          <cell r="E176" t="str">
            <v>Long Điền</v>
          </cell>
          <cell r="G176">
            <v>4</v>
          </cell>
        </row>
      </sheetData>
      <sheetData sheetId="5">
        <row r="3">
          <cell r="B3" t="str">
            <v>1829.1512.A</v>
          </cell>
          <cell r="E3" t="str">
            <v>Gia Lâm</v>
          </cell>
          <cell r="G3">
            <v>30</v>
          </cell>
        </row>
        <row r="4">
          <cell r="B4" t="str">
            <v>1829.1512.A</v>
          </cell>
          <cell r="E4" t="str">
            <v>Gia Lâm</v>
          </cell>
          <cell r="G4">
            <v>30</v>
          </cell>
        </row>
        <row r="5">
          <cell r="B5" t="str">
            <v>1829.1512.A</v>
          </cell>
          <cell r="E5" t="str">
            <v>Gia Lâm</v>
          </cell>
          <cell r="G5">
            <v>30</v>
          </cell>
        </row>
        <row r="6">
          <cell r="B6" t="str">
            <v>1829.1511.A</v>
          </cell>
          <cell r="E6" t="str">
            <v>Giáp Bát</v>
          </cell>
          <cell r="G6">
            <v>30</v>
          </cell>
        </row>
        <row r="7">
          <cell r="B7" t="str">
            <v>1829.1511.A</v>
          </cell>
          <cell r="E7" t="str">
            <v>Giáp Bát</v>
          </cell>
          <cell r="G7">
            <v>30</v>
          </cell>
        </row>
        <row r="8">
          <cell r="B8" t="str">
            <v>1829.1511.A</v>
          </cell>
          <cell r="E8" t="str">
            <v>Giáp Bát</v>
          </cell>
          <cell r="G8">
            <v>30</v>
          </cell>
        </row>
        <row r="9">
          <cell r="B9" t="str">
            <v>1829.1511.A</v>
          </cell>
          <cell r="E9" t="str">
            <v>Giáp Bát</v>
          </cell>
          <cell r="G9">
            <v>30</v>
          </cell>
        </row>
        <row r="10">
          <cell r="B10" t="str">
            <v>1829.1511.A</v>
          </cell>
          <cell r="E10" t="str">
            <v>Giáp Bát</v>
          </cell>
          <cell r="G10">
            <v>30</v>
          </cell>
        </row>
        <row r="11">
          <cell r="B11" t="str">
            <v>1829.1511.A</v>
          </cell>
          <cell r="E11" t="str">
            <v>Giáp Bát</v>
          </cell>
          <cell r="G11">
            <v>30</v>
          </cell>
        </row>
        <row r="12">
          <cell r="B12" t="str">
            <v>1829.1511.A</v>
          </cell>
          <cell r="E12" t="str">
            <v>Giáp Bát</v>
          </cell>
          <cell r="G12">
            <v>30</v>
          </cell>
        </row>
        <row r="13">
          <cell r="B13" t="str">
            <v>1829.1511.A</v>
          </cell>
          <cell r="E13" t="str">
            <v>Giáp Bát</v>
          </cell>
          <cell r="G13">
            <v>30</v>
          </cell>
        </row>
        <row r="14">
          <cell r="B14" t="str">
            <v>1829.1511.A</v>
          </cell>
          <cell r="E14" t="str">
            <v>Giáp Bát</v>
          </cell>
          <cell r="G14">
            <v>30</v>
          </cell>
        </row>
        <row r="15">
          <cell r="B15" t="str">
            <v>1829.1511.A</v>
          </cell>
          <cell r="E15" t="str">
            <v>Giáp Bát</v>
          </cell>
          <cell r="G15">
            <v>30</v>
          </cell>
        </row>
        <row r="16">
          <cell r="B16" t="str">
            <v>1829.1511.A</v>
          </cell>
          <cell r="E16" t="str">
            <v>Giáp Bát</v>
          </cell>
          <cell r="G16">
            <v>30</v>
          </cell>
        </row>
        <row r="17">
          <cell r="B17" t="str">
            <v>1829.1511.A</v>
          </cell>
          <cell r="E17" t="str">
            <v>Giáp Bát</v>
          </cell>
          <cell r="G17">
            <v>30</v>
          </cell>
        </row>
        <row r="18">
          <cell r="B18" t="str">
            <v>1829.1511.A</v>
          </cell>
          <cell r="E18" t="str">
            <v>Giáp Bát</v>
          </cell>
          <cell r="G18">
            <v>30</v>
          </cell>
        </row>
        <row r="19">
          <cell r="B19" t="str">
            <v>1829.1511.A</v>
          </cell>
          <cell r="E19" t="str">
            <v>Giáp Bát</v>
          </cell>
          <cell r="G19">
            <v>30</v>
          </cell>
        </row>
        <row r="20">
          <cell r="B20" t="str">
            <v>1829.1511.A</v>
          </cell>
          <cell r="E20" t="str">
            <v>Giáp Bát</v>
          </cell>
          <cell r="G20">
            <v>30</v>
          </cell>
        </row>
        <row r="21">
          <cell r="B21" t="str">
            <v>1829.1511.A</v>
          </cell>
          <cell r="E21" t="str">
            <v>Giáp Bát</v>
          </cell>
          <cell r="G21">
            <v>30</v>
          </cell>
        </row>
        <row r="22">
          <cell r="B22" t="str">
            <v>1829.1511.A</v>
          </cell>
          <cell r="E22" t="str">
            <v>Giáp Bát</v>
          </cell>
          <cell r="G22">
            <v>30</v>
          </cell>
        </row>
        <row r="23">
          <cell r="B23" t="str">
            <v>1829.1511.A</v>
          </cell>
          <cell r="E23" t="str">
            <v>Giáp Bát</v>
          </cell>
          <cell r="G23">
            <v>30</v>
          </cell>
        </row>
        <row r="24">
          <cell r="B24" t="str">
            <v>1829.1511.A</v>
          </cell>
          <cell r="E24" t="str">
            <v>Giáp Bát</v>
          </cell>
          <cell r="G24">
            <v>30</v>
          </cell>
        </row>
        <row r="25">
          <cell r="B25" t="str">
            <v>1829.1515.A</v>
          </cell>
          <cell r="E25" t="str">
            <v>Nước Ngầm</v>
          </cell>
          <cell r="G25">
            <v>30</v>
          </cell>
        </row>
        <row r="26">
          <cell r="B26" t="str">
            <v>1829.1515.A</v>
          </cell>
          <cell r="E26" t="str">
            <v>Nước Ngầm</v>
          </cell>
        </row>
        <row r="27">
          <cell r="B27" t="str">
            <v>1829.1515.A</v>
          </cell>
          <cell r="E27" t="str">
            <v>Nước Ngầm</v>
          </cell>
          <cell r="G27">
            <v>30</v>
          </cell>
        </row>
        <row r="28">
          <cell r="B28" t="str">
            <v>1829.1517.A</v>
          </cell>
          <cell r="E28" t="str">
            <v>Sơn Tây</v>
          </cell>
          <cell r="G28">
            <v>30</v>
          </cell>
        </row>
        <row r="29">
          <cell r="B29" t="str">
            <v>1829.1517.A</v>
          </cell>
          <cell r="E29" t="str">
            <v>Sơn Tây</v>
          </cell>
          <cell r="G29">
            <v>30</v>
          </cell>
        </row>
        <row r="30">
          <cell r="B30" t="str">
            <v>1829.1517.A</v>
          </cell>
          <cell r="E30" t="str">
            <v>Sơn Tây</v>
          </cell>
          <cell r="G30">
            <v>30</v>
          </cell>
        </row>
        <row r="31">
          <cell r="B31" t="str">
            <v>1829.1516.A</v>
          </cell>
          <cell r="E31" t="str">
            <v>Yên Nghĩa</v>
          </cell>
          <cell r="G31">
            <v>30</v>
          </cell>
        </row>
        <row r="32">
          <cell r="B32" t="str">
            <v>1829.1516.A</v>
          </cell>
          <cell r="E32" t="str">
            <v>Yên Nghĩa</v>
          </cell>
          <cell r="G32">
            <v>30</v>
          </cell>
        </row>
        <row r="33">
          <cell r="B33" t="str">
            <v>1829.1516.A</v>
          </cell>
          <cell r="E33" t="str">
            <v>Yên Nghĩa</v>
          </cell>
          <cell r="G33">
            <v>30</v>
          </cell>
        </row>
        <row r="34">
          <cell r="B34" t="str">
            <v>1829.1516.A</v>
          </cell>
          <cell r="E34" t="str">
            <v>Yên Nghĩa</v>
          </cell>
          <cell r="G34">
            <v>30</v>
          </cell>
        </row>
        <row r="35">
          <cell r="B35" t="str">
            <v>1829.1516.A</v>
          </cell>
          <cell r="E35" t="str">
            <v>Yên Nghĩa</v>
          </cell>
          <cell r="G35">
            <v>30</v>
          </cell>
        </row>
        <row r="36">
          <cell r="B36" t="str">
            <v>1829.1516.A</v>
          </cell>
          <cell r="E36" t="str">
            <v>Yên Nghĩa</v>
          </cell>
          <cell r="G36">
            <v>30</v>
          </cell>
        </row>
        <row r="37">
          <cell r="B37" t="str">
            <v>1829.1516.A</v>
          </cell>
          <cell r="E37" t="str">
            <v>Yên Nghĩa</v>
          </cell>
          <cell r="G37">
            <v>30</v>
          </cell>
        </row>
        <row r="38">
          <cell r="B38" t="str">
            <v>1829.1516.A</v>
          </cell>
          <cell r="E38" t="str">
            <v>Yên Nghĩa</v>
          </cell>
          <cell r="G38">
            <v>30</v>
          </cell>
        </row>
        <row r="39">
          <cell r="B39" t="str">
            <v>1829.1516.A</v>
          </cell>
          <cell r="E39" t="str">
            <v>Yên Nghĩa</v>
          </cell>
          <cell r="G39">
            <v>30</v>
          </cell>
        </row>
        <row r="40">
          <cell r="B40" t="str">
            <v>1829.1516.A</v>
          </cell>
          <cell r="E40" t="str">
            <v>Yên Nghĩa</v>
          </cell>
          <cell r="G40">
            <v>30</v>
          </cell>
        </row>
        <row r="41">
          <cell r="B41" t="str">
            <v>1829.1516.A</v>
          </cell>
          <cell r="E41" t="str">
            <v>Yên Nghĩa</v>
          </cell>
          <cell r="G41">
            <v>30</v>
          </cell>
        </row>
        <row r="42">
          <cell r="B42" t="str">
            <v>1829.1516.A</v>
          </cell>
          <cell r="E42" t="str">
            <v>Yên Nghĩa</v>
          </cell>
          <cell r="G42">
            <v>30</v>
          </cell>
        </row>
        <row r="43">
          <cell r="B43" t="str">
            <v>1829.1516.A</v>
          </cell>
          <cell r="E43" t="str">
            <v>Yên Nghĩa</v>
          </cell>
          <cell r="G43">
            <v>30</v>
          </cell>
        </row>
        <row r="44">
          <cell r="B44" t="str">
            <v>1829.1516.A</v>
          </cell>
          <cell r="E44" t="str">
            <v>Yên Nghĩa</v>
          </cell>
          <cell r="G44">
            <v>30</v>
          </cell>
        </row>
        <row r="45">
          <cell r="B45" t="str">
            <v>1829.1516.A</v>
          </cell>
          <cell r="E45" t="str">
            <v>Yên Nghĩa</v>
          </cell>
          <cell r="G45">
            <v>30</v>
          </cell>
        </row>
        <row r="46">
          <cell r="B46" t="str">
            <v>1898.1511.A</v>
          </cell>
          <cell r="E46" t="str">
            <v>Bắc Giang</v>
          </cell>
          <cell r="G46">
            <v>30</v>
          </cell>
        </row>
        <row r="47">
          <cell r="B47" t="str">
            <v>1898.1511.A</v>
          </cell>
          <cell r="E47" t="str">
            <v>Bắc Giang</v>
          </cell>
          <cell r="G47">
            <v>30</v>
          </cell>
        </row>
        <row r="48">
          <cell r="B48" t="str">
            <v>1898.1511.A</v>
          </cell>
          <cell r="E48" t="str">
            <v>Bắc Giang</v>
          </cell>
          <cell r="G48">
            <v>30</v>
          </cell>
        </row>
        <row r="49">
          <cell r="B49" t="str">
            <v>1898.1511.A</v>
          </cell>
          <cell r="E49" t="str">
            <v>Bắc Giang</v>
          </cell>
          <cell r="G49">
            <v>30</v>
          </cell>
        </row>
        <row r="50">
          <cell r="B50" t="str">
            <v>1899.1512.A</v>
          </cell>
          <cell r="E50" t="str">
            <v>Quế Võ</v>
          </cell>
          <cell r="G50">
            <v>30</v>
          </cell>
        </row>
        <row r="51">
          <cell r="B51" t="str">
            <v>1898.1513.A</v>
          </cell>
          <cell r="E51" t="str">
            <v>Sơn Động</v>
          </cell>
          <cell r="G51">
            <v>30</v>
          </cell>
        </row>
        <row r="52">
          <cell r="B52" t="str">
            <v>1898.1513.A</v>
          </cell>
          <cell r="E52" t="str">
            <v>Sơn Động</v>
          </cell>
          <cell r="G52">
            <v>30</v>
          </cell>
        </row>
        <row r="53">
          <cell r="B53" t="str">
            <v>1828.1503.A</v>
          </cell>
          <cell r="E53" t="str">
            <v>Bình An</v>
          </cell>
          <cell r="G53">
            <v>30</v>
          </cell>
        </row>
        <row r="54">
          <cell r="B54" t="str">
            <v>1828.1505.A</v>
          </cell>
          <cell r="E54" t="str">
            <v>Tân Lạc</v>
          </cell>
          <cell r="G54">
            <v>30</v>
          </cell>
        </row>
        <row r="55">
          <cell r="B55" t="str">
            <v>1888.1515.A</v>
          </cell>
          <cell r="E55" t="str">
            <v>Phúc Yên</v>
          </cell>
          <cell r="G55">
            <v>30</v>
          </cell>
        </row>
        <row r="56">
          <cell r="B56" t="str">
            <v>1888.1515.A</v>
          </cell>
          <cell r="E56" t="str">
            <v>Phúc Yên</v>
          </cell>
          <cell r="G56">
            <v>30</v>
          </cell>
        </row>
        <row r="57">
          <cell r="B57" t="str">
            <v>1888.1515.A</v>
          </cell>
          <cell r="E57" t="str">
            <v>Phúc Yên</v>
          </cell>
          <cell r="G57">
            <v>30</v>
          </cell>
        </row>
        <row r="58">
          <cell r="B58" t="str">
            <v>1888.1515.A</v>
          </cell>
          <cell r="E58" t="str">
            <v>Phúc Yên</v>
          </cell>
          <cell r="G58">
            <v>30</v>
          </cell>
        </row>
        <row r="59">
          <cell r="B59" t="str">
            <v>1888.1511.A</v>
          </cell>
          <cell r="E59" t="str">
            <v>Vĩnh Yên</v>
          </cell>
          <cell r="G59">
            <v>30</v>
          </cell>
        </row>
        <row r="60">
          <cell r="B60" t="str">
            <v>1888.1511.A</v>
          </cell>
          <cell r="E60" t="str">
            <v>Vĩnh Yên</v>
          </cell>
          <cell r="G60">
            <v>30</v>
          </cell>
        </row>
        <row r="61">
          <cell r="B61" t="str">
            <v>1888.1511.A</v>
          </cell>
          <cell r="E61" t="str">
            <v>Vĩnh Yên</v>
          </cell>
          <cell r="G61">
            <v>30</v>
          </cell>
        </row>
        <row r="62">
          <cell r="B62" t="str">
            <v>1888.1511.A</v>
          </cell>
          <cell r="E62" t="str">
            <v>Vĩnh Yên</v>
          </cell>
          <cell r="G62">
            <v>30</v>
          </cell>
        </row>
        <row r="63">
          <cell r="B63" t="str">
            <v>1888.1511.A</v>
          </cell>
          <cell r="E63" t="str">
            <v>Vĩnh Yên</v>
          </cell>
          <cell r="G63">
            <v>30</v>
          </cell>
        </row>
        <row r="64">
          <cell r="B64" t="str">
            <v>1888.1511.A</v>
          </cell>
          <cell r="E64" t="str">
            <v>Vĩnh Yên</v>
          </cell>
          <cell r="G64">
            <v>30</v>
          </cell>
        </row>
        <row r="65">
          <cell r="B65" t="str">
            <v>1820.1516.A</v>
          </cell>
          <cell r="E65" t="str">
            <v>TT TP Thái Nguyên</v>
          </cell>
          <cell r="G65">
            <v>30</v>
          </cell>
        </row>
        <row r="66">
          <cell r="B66" t="str">
            <v>1820.1516.A</v>
          </cell>
          <cell r="E66" t="str">
            <v>TT TP Thái Nguyên</v>
          </cell>
          <cell r="G66">
            <v>30</v>
          </cell>
        </row>
        <row r="67">
          <cell r="B67" t="str">
            <v>1820.1516.A</v>
          </cell>
          <cell r="E67" t="str">
            <v>TT TP Thái Nguyên</v>
          </cell>
          <cell r="G67">
            <v>30</v>
          </cell>
        </row>
        <row r="68">
          <cell r="B68" t="str">
            <v>1820.1516.A</v>
          </cell>
          <cell r="E68" t="str">
            <v>TT TP Thái Nguyên</v>
          </cell>
          <cell r="G68">
            <v>30</v>
          </cell>
        </row>
        <row r="69">
          <cell r="B69" t="str">
            <v>1819.1512.A</v>
          </cell>
          <cell r="E69" t="str">
            <v>Phú Thọ</v>
          </cell>
          <cell r="G69">
            <v>30</v>
          </cell>
        </row>
        <row r="70">
          <cell r="B70" t="str">
            <v>1819.1512.A</v>
          </cell>
          <cell r="E70" t="str">
            <v>Phú Thọ</v>
          </cell>
          <cell r="G70">
            <v>30</v>
          </cell>
        </row>
        <row r="71">
          <cell r="B71" t="str">
            <v>1819.1511.A</v>
          </cell>
          <cell r="E71" t="str">
            <v>Việt Trì</v>
          </cell>
          <cell r="G71">
            <v>30</v>
          </cell>
        </row>
        <row r="72">
          <cell r="B72" t="str">
            <v>1824.1514.A</v>
          </cell>
          <cell r="E72" t="str">
            <v>Bắc Hà</v>
          </cell>
          <cell r="G72">
            <v>30</v>
          </cell>
        </row>
        <row r="73">
          <cell r="B73" t="str">
            <v>1824.1514.A</v>
          </cell>
          <cell r="E73" t="str">
            <v>Bắc Hà</v>
          </cell>
          <cell r="G73">
            <v>30</v>
          </cell>
        </row>
        <row r="74">
          <cell r="B74" t="str">
            <v>1824.1514.A</v>
          </cell>
          <cell r="E74" t="str">
            <v>Bắc Hà</v>
          </cell>
          <cell r="G74">
            <v>15</v>
          </cell>
        </row>
        <row r="75">
          <cell r="B75" t="str">
            <v>1824.1514.A</v>
          </cell>
          <cell r="E75" t="str">
            <v>Bắc Hà</v>
          </cell>
          <cell r="G75">
            <v>15</v>
          </cell>
        </row>
        <row r="76">
          <cell r="B76" t="str">
            <v>1824.1513.A</v>
          </cell>
          <cell r="E76" t="str">
            <v>Sa Pa</v>
          </cell>
          <cell r="G76">
            <v>30</v>
          </cell>
        </row>
        <row r="77">
          <cell r="B77" t="str">
            <v>1821.1511.A</v>
          </cell>
          <cell r="E77" t="str">
            <v>Yên Bái</v>
          </cell>
          <cell r="G77">
            <v>30</v>
          </cell>
        </row>
        <row r="78">
          <cell r="B78" t="str">
            <v>1821.1517.A</v>
          </cell>
          <cell r="E78" t="str">
            <v>Thác Bà</v>
          </cell>
          <cell r="G78">
            <v>30</v>
          </cell>
        </row>
        <row r="79">
          <cell r="B79" t="str">
            <v>1822.1513.A</v>
          </cell>
          <cell r="E79" t="str">
            <v>Na Hang</v>
          </cell>
          <cell r="G79">
            <v>15</v>
          </cell>
        </row>
        <row r="80">
          <cell r="B80" t="str">
            <v>1822.1513.A</v>
          </cell>
          <cell r="E80" t="str">
            <v>Na Hang</v>
          </cell>
          <cell r="G80">
            <v>15</v>
          </cell>
        </row>
        <row r="81">
          <cell r="B81" t="str">
            <v>1822.1514.A</v>
          </cell>
          <cell r="E81" t="str">
            <v>Sơn Dương</v>
          </cell>
          <cell r="G81">
            <v>30</v>
          </cell>
        </row>
        <row r="82">
          <cell r="B82" t="str">
            <v>1618.2515.A</v>
          </cell>
          <cell r="E82" t="str">
            <v>Vĩnh Niệm</v>
          </cell>
          <cell r="G82">
            <v>30</v>
          </cell>
        </row>
        <row r="83">
          <cell r="B83" t="str">
            <v>1618.2515.A</v>
          </cell>
          <cell r="E83" t="str">
            <v>Vĩnh Niệm</v>
          </cell>
          <cell r="G83">
            <v>30</v>
          </cell>
        </row>
        <row r="84">
          <cell r="B84" t="str">
            <v>1618.2515.A</v>
          </cell>
          <cell r="E84" t="str">
            <v>Vĩnh Niệm</v>
          </cell>
          <cell r="G84">
            <v>30</v>
          </cell>
        </row>
        <row r="85">
          <cell r="B85" t="str">
            <v>1834.1512.A</v>
          </cell>
          <cell r="E85" t="str">
            <v>Hải Tân</v>
          </cell>
          <cell r="G85">
            <v>30</v>
          </cell>
        </row>
        <row r="86">
          <cell r="B86" t="str">
            <v>1618.2315.A</v>
          </cell>
          <cell r="E86" t="str">
            <v>Thượng Lý</v>
          </cell>
          <cell r="G86">
            <v>30</v>
          </cell>
        </row>
        <row r="87">
          <cell r="B87" t="str">
            <v>1418.1315.A</v>
          </cell>
          <cell r="E87" t="str">
            <v>Cái Rồng</v>
          </cell>
          <cell r="G87">
            <v>30</v>
          </cell>
        </row>
        <row r="88">
          <cell r="B88" t="str">
            <v>1418.1315.A</v>
          </cell>
          <cell r="E88" t="str">
            <v>Cái Rồng</v>
          </cell>
          <cell r="G88">
            <v>30</v>
          </cell>
        </row>
        <row r="89">
          <cell r="B89" t="str">
            <v>1418.1515.A</v>
          </cell>
          <cell r="E89" t="str">
            <v>Cửa Ông</v>
          </cell>
          <cell r="G89">
            <v>30</v>
          </cell>
        </row>
        <row r="90">
          <cell r="B90" t="str">
            <v>1418.1215.A</v>
          </cell>
          <cell r="E90" t="str">
            <v>Móng Cái</v>
          </cell>
          <cell r="G90">
            <v>15</v>
          </cell>
        </row>
        <row r="91">
          <cell r="B91" t="str">
            <v>1418.1215.A</v>
          </cell>
          <cell r="E91" t="str">
            <v>Móng Cái</v>
          </cell>
          <cell r="G91">
            <v>30</v>
          </cell>
        </row>
        <row r="92">
          <cell r="B92" t="str">
            <v>1418.1715.A</v>
          </cell>
          <cell r="G92">
            <v>30</v>
          </cell>
        </row>
        <row r="93">
          <cell r="B93" t="str">
            <v>1418.1915.A</v>
          </cell>
          <cell r="E93" t="str">
            <v>Uông Bí</v>
          </cell>
          <cell r="G93">
            <v>30</v>
          </cell>
        </row>
        <row r="94">
          <cell r="B94" t="str">
            <v>1418.1715.A</v>
          </cell>
          <cell r="E94" t="str">
            <v>Uông Bí</v>
          </cell>
          <cell r="G94">
            <v>30</v>
          </cell>
        </row>
        <row r="95">
          <cell r="B95" t="str">
            <v>1837.1512.A</v>
          </cell>
          <cell r="E95" t="str">
            <v>Chợ Vinh</v>
          </cell>
          <cell r="G95">
            <v>30</v>
          </cell>
        </row>
        <row r="96">
          <cell r="B96" t="str">
            <v>1876.1511.A</v>
          </cell>
          <cell r="E96" t="str">
            <v>Quảng Ngãi</v>
          </cell>
          <cell r="G96">
            <v>30</v>
          </cell>
        </row>
        <row r="97">
          <cell r="B97" t="str">
            <v>1876.1511.A</v>
          </cell>
          <cell r="E97" t="str">
            <v>Quảng Ngãi</v>
          </cell>
          <cell r="G97">
            <v>30</v>
          </cell>
        </row>
        <row r="98">
          <cell r="B98" t="str">
            <v>1861.1519.A</v>
          </cell>
          <cell r="E98" t="str">
            <v>Bến Cát</v>
          </cell>
          <cell r="G98">
            <v>7</v>
          </cell>
        </row>
        <row r="99">
          <cell r="B99" t="str">
            <v>1861.1519.A</v>
          </cell>
          <cell r="E99" t="str">
            <v>Bến Cát</v>
          </cell>
        </row>
        <row r="100">
          <cell r="B100" t="str">
            <v>1850.1514.A</v>
          </cell>
          <cell r="E100" t="str">
            <v>An Sương</v>
          </cell>
          <cell r="G100">
            <v>5</v>
          </cell>
        </row>
        <row r="101">
          <cell r="B101" t="str">
            <v>1850.1514.A</v>
          </cell>
          <cell r="E101" t="str">
            <v>An Sương</v>
          </cell>
          <cell r="G101">
            <v>5</v>
          </cell>
        </row>
        <row r="102">
          <cell r="B102" t="str">
            <v>1850.1511.A</v>
          </cell>
          <cell r="E102" t="str">
            <v>Miền Đông Mới</v>
          </cell>
        </row>
        <row r="103">
          <cell r="B103" t="str">
            <v>1850.1516.A</v>
          </cell>
          <cell r="E103" t="str">
            <v>Ngã Tư Ga</v>
          </cell>
          <cell r="G103">
            <v>5</v>
          </cell>
        </row>
        <row r="104">
          <cell r="B104" t="str">
            <v>1893.1514.A</v>
          </cell>
          <cell r="E104" t="str">
            <v>Bù Đốp</v>
          </cell>
          <cell r="G104">
            <v>15</v>
          </cell>
        </row>
        <row r="105">
          <cell r="B105" t="str">
            <v>1868.1513.A</v>
          </cell>
          <cell r="E105" t="str">
            <v>Hà Tiên</v>
          </cell>
          <cell r="G105">
            <v>5</v>
          </cell>
        </row>
        <row r="106">
          <cell r="B106" t="str">
            <v>1868.1513.A</v>
          </cell>
          <cell r="E106" t="str">
            <v>Hà Tiên</v>
          </cell>
          <cell r="G106">
            <v>5</v>
          </cell>
        </row>
        <row r="107">
          <cell r="B107" t="str">
            <v>1868.1513.A</v>
          </cell>
          <cell r="E107" t="str">
            <v>Hà Tiên</v>
          </cell>
          <cell r="G107">
            <v>5</v>
          </cell>
        </row>
        <row r="108">
          <cell r="B108" t="str">
            <v>1868.1513.A</v>
          </cell>
          <cell r="E108" t="str">
            <v>Hà Tiên</v>
          </cell>
          <cell r="G108">
            <v>15</v>
          </cell>
        </row>
        <row r="109">
          <cell r="B109" t="str">
            <v>1872.1518.A</v>
          </cell>
          <cell r="E109" t="str">
            <v>Long Điền</v>
          </cell>
          <cell r="G109">
            <v>5</v>
          </cell>
        </row>
        <row r="110">
          <cell r="B110" t="str">
            <v>1872.1518.A</v>
          </cell>
          <cell r="E110" t="str">
            <v>Long Điền</v>
          </cell>
          <cell r="G110">
            <v>5</v>
          </cell>
        </row>
        <row r="111">
          <cell r="B111" t="str">
            <v>1872.1518.A</v>
          </cell>
          <cell r="E111" t="str">
            <v>Long Điền</v>
          </cell>
          <cell r="G111">
            <v>5</v>
          </cell>
        </row>
        <row r="112">
          <cell r="B112" t="str">
            <v>1872.1518.A</v>
          </cell>
          <cell r="E112" t="str">
            <v>Long Điền</v>
          </cell>
          <cell r="G112">
            <v>5</v>
          </cell>
        </row>
        <row r="113">
          <cell r="B113" t="str">
            <v>1872.1518.A</v>
          </cell>
          <cell r="E113" t="str">
            <v>Long Điền</v>
          </cell>
          <cell r="G113">
            <v>5</v>
          </cell>
        </row>
        <row r="114">
          <cell r="B114" t="str">
            <v>1872.1518.A</v>
          </cell>
          <cell r="E114" t="str">
            <v>Long Điền</v>
          </cell>
          <cell r="G114">
            <v>5</v>
          </cell>
        </row>
        <row r="115">
          <cell r="B115" t="str">
            <v>1872.1518.A</v>
          </cell>
          <cell r="E115" t="str">
            <v>Long Điền</v>
          </cell>
          <cell r="G115">
            <v>15</v>
          </cell>
        </row>
        <row r="116">
          <cell r="B116" t="str">
            <v>1872.1518.A</v>
          </cell>
          <cell r="E116" t="str">
            <v>Long Điền</v>
          </cell>
          <cell r="G116">
            <v>5</v>
          </cell>
        </row>
        <row r="117">
          <cell r="B117" t="str">
            <v>1872.1518.A</v>
          </cell>
          <cell r="E117" t="str">
            <v>Long Điền</v>
          </cell>
          <cell r="G117">
            <v>5</v>
          </cell>
        </row>
        <row r="118">
          <cell r="B118" t="str">
            <v>1872.1518.A</v>
          </cell>
          <cell r="E118" t="str">
            <v>Long Điền</v>
          </cell>
          <cell r="G118">
            <v>5</v>
          </cell>
        </row>
        <row r="119">
          <cell r="B119" t="str">
            <v>1872.1518.A</v>
          </cell>
          <cell r="E119" t="str">
            <v>Long Điền</v>
          </cell>
          <cell r="G119">
            <v>4</v>
          </cell>
        </row>
        <row r="120">
          <cell r="B120" t="str">
            <v>1872.1518.A</v>
          </cell>
          <cell r="E120" t="str">
            <v>Long Điền</v>
          </cell>
          <cell r="G120">
            <v>4</v>
          </cell>
        </row>
      </sheetData>
      <sheetData sheetId="6">
        <row r="3">
          <cell r="B3" t="str">
            <v>1829.2111.A</v>
          </cell>
          <cell r="E3" t="str">
            <v>Giáp Bát</v>
          </cell>
          <cell r="G3">
            <v>30</v>
          </cell>
        </row>
        <row r="4">
          <cell r="B4" t="str">
            <v>1829.2111.A</v>
          </cell>
          <cell r="E4" t="str">
            <v>Giáp Bát</v>
          </cell>
          <cell r="G4">
            <v>30</v>
          </cell>
        </row>
        <row r="5">
          <cell r="B5" t="str">
            <v>1829.2111.A</v>
          </cell>
          <cell r="E5" t="str">
            <v>Giáp Bát</v>
          </cell>
          <cell r="G5">
            <v>30</v>
          </cell>
        </row>
        <row r="6">
          <cell r="B6" t="str">
            <v>TỔNG CỘNG</v>
          </cell>
          <cell r="G6">
            <v>90</v>
          </cell>
        </row>
      </sheetData>
      <sheetData sheetId="7">
        <row r="3">
          <cell r="B3" t="str">
            <v>1829.2012.A</v>
          </cell>
          <cell r="E3" t="str">
            <v>Gia Lâm</v>
          </cell>
          <cell r="G3">
            <v>30</v>
          </cell>
        </row>
        <row r="4">
          <cell r="B4" t="str">
            <v>1829.2011.A</v>
          </cell>
          <cell r="E4" t="str">
            <v>Giáp Bát</v>
          </cell>
          <cell r="G4">
            <v>30</v>
          </cell>
        </row>
        <row r="5">
          <cell r="B5" t="str">
            <v>1829.2011.A</v>
          </cell>
          <cell r="E5" t="str">
            <v>Giáp Bát</v>
          </cell>
          <cell r="G5">
            <v>30</v>
          </cell>
        </row>
        <row r="6">
          <cell r="B6" t="str">
            <v>1829.2011.A</v>
          </cell>
          <cell r="E6" t="str">
            <v>Giáp Bát</v>
          </cell>
          <cell r="G6">
            <v>30</v>
          </cell>
        </row>
        <row r="7">
          <cell r="B7" t="str">
            <v>1829.2011.A</v>
          </cell>
          <cell r="E7" t="str">
            <v>Giáp Bát</v>
          </cell>
          <cell r="G7">
            <v>30</v>
          </cell>
        </row>
        <row r="8">
          <cell r="B8" t="str">
            <v>1829.2011.A</v>
          </cell>
          <cell r="E8" t="str">
            <v>Giáp Bát</v>
          </cell>
          <cell r="G8">
            <v>30</v>
          </cell>
        </row>
        <row r="9">
          <cell r="B9" t="str">
            <v>1829.2011.A</v>
          </cell>
          <cell r="E9" t="str">
            <v>Giáp Bát</v>
          </cell>
          <cell r="G9">
            <v>30</v>
          </cell>
        </row>
        <row r="10">
          <cell r="B10" t="str">
            <v>1829.2011.A</v>
          </cell>
          <cell r="E10" t="str">
            <v>Giáp Bát</v>
          </cell>
          <cell r="G10">
            <v>30</v>
          </cell>
        </row>
        <row r="11">
          <cell r="B11" t="str">
            <v>1829.2011.A</v>
          </cell>
          <cell r="E11" t="str">
            <v>Giáp Bát</v>
          </cell>
          <cell r="G11">
            <v>30</v>
          </cell>
        </row>
        <row r="12">
          <cell r="B12" t="str">
            <v>1829.2011.A</v>
          </cell>
          <cell r="E12" t="str">
            <v>Giáp Bát</v>
          </cell>
          <cell r="G12">
            <v>30</v>
          </cell>
        </row>
        <row r="13">
          <cell r="B13" t="str">
            <v>1829.2015.A</v>
          </cell>
          <cell r="E13" t="str">
            <v>Nước Ngầm</v>
          </cell>
          <cell r="G13">
            <v>30</v>
          </cell>
        </row>
        <row r="14">
          <cell r="B14" t="str">
            <v>1829.2015.A</v>
          </cell>
          <cell r="E14" t="str">
            <v>Nước Ngầm</v>
          </cell>
        </row>
        <row r="15">
          <cell r="B15" t="str">
            <v>1829.2015.A</v>
          </cell>
          <cell r="E15" t="str">
            <v>Nước Ngầm</v>
          </cell>
          <cell r="G15">
            <v>30</v>
          </cell>
        </row>
        <row r="16">
          <cell r="B16" t="str">
            <v>1829.2015.A</v>
          </cell>
          <cell r="E16" t="str">
            <v>Nước Ngầm</v>
          </cell>
          <cell r="G16">
            <v>30</v>
          </cell>
        </row>
        <row r="17">
          <cell r="B17" t="str">
            <v>1829.2016.A</v>
          </cell>
          <cell r="E17" t="str">
            <v>Yên Nghĩa</v>
          </cell>
          <cell r="G17">
            <v>30</v>
          </cell>
        </row>
        <row r="18">
          <cell r="B18" t="str">
            <v>1829.2016.A</v>
          </cell>
          <cell r="E18" t="str">
            <v>Yên Nghĩa</v>
          </cell>
          <cell r="G18">
            <v>30</v>
          </cell>
        </row>
        <row r="19">
          <cell r="B19" t="str">
            <v>1218.1120.A</v>
          </cell>
          <cell r="E19" t="str">
            <v>PB Lạng Sơn</v>
          </cell>
          <cell r="G19">
            <v>30</v>
          </cell>
        </row>
        <row r="20">
          <cell r="B20" t="str">
            <v>1218.1120.A</v>
          </cell>
          <cell r="E20" t="str">
            <v>PB Lạng Sơn</v>
          </cell>
          <cell r="G20">
            <v>15</v>
          </cell>
        </row>
        <row r="21">
          <cell r="B21" t="str">
            <v>1820.2016.A</v>
          </cell>
          <cell r="E21" t="str">
            <v>Định Hóa</v>
          </cell>
          <cell r="G21">
            <v>15</v>
          </cell>
        </row>
        <row r="22">
          <cell r="B22" t="str">
            <v>1418.1520.A</v>
          </cell>
          <cell r="E22" t="str">
            <v>Cửa Ông</v>
          </cell>
          <cell r="G22">
            <v>30</v>
          </cell>
        </row>
        <row r="23">
          <cell r="B23" t="str">
            <v>1837.2011.A</v>
          </cell>
          <cell r="E23" t="str">
            <v>Chợ Vinh</v>
          </cell>
          <cell r="G23">
            <v>30</v>
          </cell>
        </row>
        <row r="24">
          <cell r="B24" t="str">
            <v>TỔNG CỘNG</v>
          </cell>
          <cell r="G24">
            <v>570</v>
          </cell>
        </row>
      </sheetData>
      <sheetData sheetId="8">
        <row r="3">
          <cell r="B3" t="str">
            <v>1829.1812.A</v>
          </cell>
          <cell r="E3" t="str">
            <v>Gia Lâm</v>
          </cell>
          <cell r="G3">
            <v>30</v>
          </cell>
        </row>
        <row r="4">
          <cell r="B4" t="str">
            <v>1829.1812.A</v>
          </cell>
          <cell r="E4" t="str">
            <v>Gia Lâm</v>
          </cell>
          <cell r="G4">
            <v>30</v>
          </cell>
        </row>
        <row r="5">
          <cell r="B5" t="str">
            <v>1829.1812.A</v>
          </cell>
          <cell r="E5" t="str">
            <v>Gia Lâm</v>
          </cell>
          <cell r="G5">
            <v>30</v>
          </cell>
        </row>
        <row r="6">
          <cell r="B6" t="str">
            <v>1829.1812.A</v>
          </cell>
          <cell r="E6" t="str">
            <v>Gia Lâm</v>
          </cell>
          <cell r="G6">
            <v>30</v>
          </cell>
        </row>
        <row r="7">
          <cell r="B7" t="str">
            <v>1829.1812.A</v>
          </cell>
          <cell r="E7" t="str">
            <v>Gia Lâm</v>
          </cell>
          <cell r="G7">
            <v>30</v>
          </cell>
        </row>
        <row r="8">
          <cell r="B8" t="str">
            <v>1829.1812.A</v>
          </cell>
          <cell r="E8" t="str">
            <v>Gia Lâm</v>
          </cell>
          <cell r="G8">
            <v>30</v>
          </cell>
        </row>
        <row r="9">
          <cell r="B9" t="str">
            <v>1829.1811.A</v>
          </cell>
          <cell r="E9" t="str">
            <v>Giáp Bát</v>
          </cell>
          <cell r="G9">
            <v>30</v>
          </cell>
        </row>
        <row r="10">
          <cell r="B10" t="str">
            <v>1829.1811.A</v>
          </cell>
          <cell r="E10" t="str">
            <v>Giáp Bát</v>
          </cell>
          <cell r="G10">
            <v>30</v>
          </cell>
        </row>
        <row r="11">
          <cell r="B11" t="str">
            <v>1829.1811.A</v>
          </cell>
          <cell r="E11" t="str">
            <v>Giáp Bát</v>
          </cell>
          <cell r="G11">
            <v>30</v>
          </cell>
        </row>
        <row r="12">
          <cell r="B12" t="str">
            <v>1829.1811.A</v>
          </cell>
          <cell r="E12" t="str">
            <v>Giáp Bát</v>
          </cell>
          <cell r="G12">
            <v>30</v>
          </cell>
        </row>
        <row r="13">
          <cell r="B13" t="str">
            <v>1829.1811.A</v>
          </cell>
          <cell r="E13" t="str">
            <v>Giáp Bát</v>
          </cell>
          <cell r="G13">
            <v>30</v>
          </cell>
        </row>
        <row r="14">
          <cell r="B14" t="str">
            <v>1829.1811.A</v>
          </cell>
          <cell r="E14" t="str">
            <v>Giáp Bát</v>
          </cell>
          <cell r="G14">
            <v>30</v>
          </cell>
        </row>
        <row r="15">
          <cell r="B15" t="str">
            <v>1829.1811.A</v>
          </cell>
          <cell r="E15" t="str">
            <v>Giáp Bát</v>
          </cell>
          <cell r="G15">
            <v>30</v>
          </cell>
        </row>
        <row r="16">
          <cell r="B16" t="str">
            <v>1829.1811.A</v>
          </cell>
          <cell r="E16" t="str">
            <v>Giáp Bát</v>
          </cell>
          <cell r="G16">
            <v>30</v>
          </cell>
        </row>
        <row r="17">
          <cell r="B17" t="str">
            <v>1829.1811.A</v>
          </cell>
          <cell r="E17" t="str">
            <v>Giáp Bát</v>
          </cell>
          <cell r="G17">
            <v>30</v>
          </cell>
        </row>
        <row r="18">
          <cell r="B18" t="str">
            <v>1829.1811.A</v>
          </cell>
          <cell r="E18" t="str">
            <v>Giáp Bát</v>
          </cell>
          <cell r="G18">
            <v>30</v>
          </cell>
        </row>
        <row r="19">
          <cell r="B19" t="str">
            <v>1829.1811.A</v>
          </cell>
          <cell r="E19" t="str">
            <v>Giáp Bát</v>
          </cell>
          <cell r="G19">
            <v>30</v>
          </cell>
        </row>
        <row r="20">
          <cell r="B20" t="str">
            <v>1829.1811.A</v>
          </cell>
          <cell r="E20" t="str">
            <v>Giáp Bát</v>
          </cell>
          <cell r="G20">
            <v>30</v>
          </cell>
        </row>
        <row r="21">
          <cell r="B21" t="str">
            <v>1829.1811.A</v>
          </cell>
          <cell r="E21" t="str">
            <v>Giáp Bát</v>
          </cell>
          <cell r="G21">
            <v>30</v>
          </cell>
        </row>
        <row r="22">
          <cell r="B22" t="str">
            <v>1829.1811.A</v>
          </cell>
          <cell r="E22" t="str">
            <v>Giáp Bát</v>
          </cell>
          <cell r="G22">
            <v>30</v>
          </cell>
        </row>
        <row r="23">
          <cell r="B23" t="str">
            <v>1829.1811.A</v>
          </cell>
          <cell r="E23" t="str">
            <v>Giáp Bát</v>
          </cell>
          <cell r="G23">
            <v>30</v>
          </cell>
        </row>
        <row r="24">
          <cell r="B24" t="str">
            <v>1829.1811.A</v>
          </cell>
          <cell r="E24" t="str">
            <v>Giáp Bát</v>
          </cell>
          <cell r="G24">
            <v>30</v>
          </cell>
        </row>
        <row r="25">
          <cell r="B25" t="str">
            <v>1829.1815.A</v>
          </cell>
          <cell r="E25" t="str">
            <v>Nước Ngầm</v>
          </cell>
          <cell r="G25">
            <v>30</v>
          </cell>
        </row>
        <row r="26">
          <cell r="B26" t="str">
            <v>1829.1815.A</v>
          </cell>
          <cell r="E26" t="str">
            <v>Nước Ngầm</v>
          </cell>
          <cell r="G26">
            <v>30</v>
          </cell>
        </row>
        <row r="27">
          <cell r="B27" t="str">
            <v>1829.1815.A</v>
          </cell>
          <cell r="E27" t="str">
            <v>Nước Ngầm</v>
          </cell>
          <cell r="G27">
            <v>30</v>
          </cell>
        </row>
        <row r="28">
          <cell r="B28" t="str">
            <v>1829.1815.A</v>
          </cell>
          <cell r="E28" t="str">
            <v>Nước Ngầm</v>
          </cell>
          <cell r="G28">
            <v>30</v>
          </cell>
        </row>
        <row r="29">
          <cell r="B29" t="str">
            <v>1829.1815.A</v>
          </cell>
          <cell r="E29" t="str">
            <v>Nước Ngầm</v>
          </cell>
          <cell r="G29">
            <v>30</v>
          </cell>
        </row>
        <row r="30">
          <cell r="B30" t="str">
            <v>1829.1815.A</v>
          </cell>
          <cell r="E30" t="str">
            <v>Nước Ngầm</v>
          </cell>
          <cell r="G30">
            <v>30</v>
          </cell>
        </row>
        <row r="31">
          <cell r="B31" t="str">
            <v>1829.1817.A</v>
          </cell>
          <cell r="E31" t="str">
            <v>Sơn Tây</v>
          </cell>
          <cell r="G31">
            <v>30</v>
          </cell>
        </row>
        <row r="32">
          <cell r="B32" t="str">
            <v>1829.1817.A</v>
          </cell>
          <cell r="E32" t="str">
            <v>Sơn Tây</v>
          </cell>
          <cell r="G32">
            <v>30</v>
          </cell>
        </row>
        <row r="33">
          <cell r="B33" t="str">
            <v>1829.1817.A</v>
          </cell>
          <cell r="E33" t="str">
            <v>Sơn Tây</v>
          </cell>
          <cell r="G33">
            <v>30</v>
          </cell>
        </row>
        <row r="34">
          <cell r="B34" t="str">
            <v>1829.1817.A</v>
          </cell>
          <cell r="E34" t="str">
            <v>Sơn Tây</v>
          </cell>
          <cell r="G34">
            <v>30</v>
          </cell>
        </row>
        <row r="35">
          <cell r="B35" t="str">
            <v>1829.1816.A</v>
          </cell>
          <cell r="E35" t="str">
            <v>Yên Nghĩa</v>
          </cell>
          <cell r="G35">
            <v>30</v>
          </cell>
        </row>
        <row r="36">
          <cell r="B36" t="str">
            <v>1829.1816.A</v>
          </cell>
          <cell r="E36" t="str">
            <v>Yên Nghĩa</v>
          </cell>
          <cell r="G36">
            <v>30</v>
          </cell>
        </row>
        <row r="37">
          <cell r="B37" t="str">
            <v>1829.1816.A</v>
          </cell>
          <cell r="E37" t="str">
            <v>Yên Nghĩa</v>
          </cell>
          <cell r="G37">
            <v>30</v>
          </cell>
        </row>
        <row r="38">
          <cell r="B38" t="str">
            <v>1829.1816.A</v>
          </cell>
          <cell r="E38" t="str">
            <v>Yên Nghĩa</v>
          </cell>
          <cell r="G38">
            <v>30</v>
          </cell>
        </row>
        <row r="39">
          <cell r="B39" t="str">
            <v>1829.1816.A</v>
          </cell>
          <cell r="E39" t="str">
            <v>Yên Nghĩa</v>
          </cell>
          <cell r="G39">
            <v>30</v>
          </cell>
        </row>
        <row r="40">
          <cell r="B40" t="str">
            <v>1829.1816.A</v>
          </cell>
          <cell r="E40" t="str">
            <v>Yên Nghĩa</v>
          </cell>
          <cell r="G40">
            <v>30</v>
          </cell>
        </row>
        <row r="41">
          <cell r="B41" t="str">
            <v>1829.1816.A</v>
          </cell>
          <cell r="E41" t="str">
            <v>Yên Nghĩa</v>
          </cell>
          <cell r="G41">
            <v>30</v>
          </cell>
        </row>
        <row r="42">
          <cell r="B42" t="str">
            <v>1899.1811.A</v>
          </cell>
          <cell r="E42" t="str">
            <v>Bắc Ninh</v>
          </cell>
          <cell r="G42">
            <v>30</v>
          </cell>
        </row>
        <row r="43">
          <cell r="B43" t="str">
            <v>1899.1811.A</v>
          </cell>
          <cell r="E43" t="str">
            <v>Bắc Ninh</v>
          </cell>
          <cell r="G43">
            <v>30</v>
          </cell>
        </row>
        <row r="44">
          <cell r="B44" t="str">
            <v>1899.1811.A</v>
          </cell>
          <cell r="E44" t="str">
            <v>Bắc Ninh</v>
          </cell>
          <cell r="G44">
            <v>30</v>
          </cell>
        </row>
        <row r="45">
          <cell r="B45" t="str">
            <v>1899.1811.A</v>
          </cell>
          <cell r="E45" t="str">
            <v>Bắc Ninh</v>
          </cell>
          <cell r="G45">
            <v>30</v>
          </cell>
        </row>
        <row r="46">
          <cell r="B46" t="str">
            <v>1828.1801.A</v>
          </cell>
          <cell r="E46" t="str">
            <v>TT Hòa Bình</v>
          </cell>
          <cell r="G46">
            <v>30</v>
          </cell>
        </row>
        <row r="47">
          <cell r="B47" t="str">
            <v>1819.1811.A</v>
          </cell>
          <cell r="E47" t="str">
            <v>Việt Trì</v>
          </cell>
          <cell r="G47">
            <v>30</v>
          </cell>
        </row>
        <row r="48">
          <cell r="B48" t="str">
            <v>1819.1818.A</v>
          </cell>
          <cell r="E48" t="str">
            <v>Thanh Thủy</v>
          </cell>
          <cell r="G48">
            <v>30</v>
          </cell>
        </row>
        <row r="49">
          <cell r="B49" t="str">
            <v>1828.1803.A</v>
          </cell>
          <cell r="E49" t="str">
            <v>Bình An</v>
          </cell>
          <cell r="G49">
            <v>30</v>
          </cell>
        </row>
        <row r="50">
          <cell r="B50" t="str">
            <v>1827.1811.A</v>
          </cell>
          <cell r="E50" t="str">
            <v>Điện Biên Phủ</v>
          </cell>
          <cell r="G50">
            <v>15</v>
          </cell>
        </row>
        <row r="51">
          <cell r="B51" t="str">
            <v>1118.1818.A</v>
          </cell>
          <cell r="E51" t="str">
            <v>Cao Bằng</v>
          </cell>
          <cell r="G51">
            <v>15</v>
          </cell>
        </row>
        <row r="52">
          <cell r="B52" t="str">
            <v>1118.1818.A</v>
          </cell>
          <cell r="E52" t="str">
            <v>Cao Bằng</v>
          </cell>
          <cell r="G52">
            <v>15</v>
          </cell>
        </row>
        <row r="53">
          <cell r="B53" t="str">
            <v>1118.1618.A</v>
          </cell>
          <cell r="E53" t="str">
            <v>Trùng Khánh</v>
          </cell>
          <cell r="G53">
            <v>15</v>
          </cell>
        </row>
        <row r="54">
          <cell r="B54" t="str">
            <v>1118.1618.A</v>
          </cell>
          <cell r="E54" t="str">
            <v>Trùng Khánh</v>
          </cell>
          <cell r="G54">
            <v>15</v>
          </cell>
        </row>
        <row r="55">
          <cell r="B55" t="str">
            <v>1824.1812.A</v>
          </cell>
          <cell r="E55" t="str">
            <v>TT Lào Cai</v>
          </cell>
          <cell r="G55">
            <v>30</v>
          </cell>
        </row>
        <row r="56">
          <cell r="B56" t="str">
            <v>1824.1812.A</v>
          </cell>
          <cell r="E56" t="str">
            <v>TT Lào Cai</v>
          </cell>
          <cell r="G56">
            <v>15</v>
          </cell>
        </row>
        <row r="57">
          <cell r="B57" t="str">
            <v>1824.1812.A</v>
          </cell>
          <cell r="E57" t="str">
            <v>TT Lào Cai</v>
          </cell>
          <cell r="G57">
            <v>15</v>
          </cell>
        </row>
        <row r="58">
          <cell r="B58" t="str">
            <v>1824.1812.A</v>
          </cell>
          <cell r="E58" t="str">
            <v>TT Lào Cai</v>
          </cell>
          <cell r="G58">
            <v>15</v>
          </cell>
        </row>
        <row r="59">
          <cell r="B59" t="str">
            <v>1824.1814.A</v>
          </cell>
          <cell r="E59" t="str">
            <v>Bắc Hà</v>
          </cell>
          <cell r="G59">
            <v>30</v>
          </cell>
        </row>
        <row r="60">
          <cell r="B60" t="str">
            <v>1218.1118.A</v>
          </cell>
          <cell r="E60" t="str">
            <v>PB Lạng Sơn</v>
          </cell>
          <cell r="G60">
            <v>30</v>
          </cell>
        </row>
        <row r="61">
          <cell r="B61" t="str">
            <v>1218.1118.A</v>
          </cell>
          <cell r="E61" t="str">
            <v>PB Lạng Sơn</v>
          </cell>
          <cell r="G61">
            <v>30</v>
          </cell>
        </row>
        <row r="62">
          <cell r="B62" t="str">
            <v>1820.1855.A</v>
          </cell>
          <cell r="E62" t="str">
            <v>Phú Lương</v>
          </cell>
          <cell r="G62">
            <v>15</v>
          </cell>
        </row>
        <row r="63">
          <cell r="B63" t="str">
            <v>1822.1814.A</v>
          </cell>
          <cell r="E63" t="str">
            <v>Sơn Dương</v>
          </cell>
          <cell r="G63">
            <v>30</v>
          </cell>
        </row>
        <row r="64">
          <cell r="B64" t="str">
            <v>1826.1818.A</v>
          </cell>
          <cell r="E64" t="str">
            <v>Mường La</v>
          </cell>
          <cell r="G64">
            <v>30</v>
          </cell>
        </row>
        <row r="65">
          <cell r="B65" t="str">
            <v>1618.2518.A</v>
          </cell>
          <cell r="E65" t="str">
            <v>Vĩnh Niệm</v>
          </cell>
          <cell r="G65">
            <v>30</v>
          </cell>
        </row>
        <row r="66">
          <cell r="B66" t="str">
            <v>1618.2518.A</v>
          </cell>
          <cell r="E66" t="str">
            <v>Vĩnh Niệm</v>
          </cell>
          <cell r="G66">
            <v>30</v>
          </cell>
        </row>
        <row r="67">
          <cell r="B67" t="str">
            <v>1618.2518.A</v>
          </cell>
          <cell r="E67" t="str">
            <v>Vĩnh Niệm</v>
          </cell>
          <cell r="G67">
            <v>30</v>
          </cell>
        </row>
        <row r="68">
          <cell r="B68" t="str">
            <v>1618.1118.A</v>
          </cell>
          <cell r="E68" t="str">
            <v>Niệm Nghĩa</v>
          </cell>
          <cell r="G68">
            <v>30</v>
          </cell>
        </row>
        <row r="69">
          <cell r="B69" t="str">
            <v>1418.1318.A</v>
          </cell>
          <cell r="E69" t="str">
            <v>Cái Rồng</v>
          </cell>
          <cell r="G69">
            <v>30</v>
          </cell>
        </row>
        <row r="70">
          <cell r="B70" t="str">
            <v>1418.2718.A</v>
          </cell>
          <cell r="E70" t="str">
            <v>Cẩm Hải</v>
          </cell>
          <cell r="G70">
            <v>30</v>
          </cell>
        </row>
        <row r="71">
          <cell r="B71" t="str">
            <v>1418.1718.A</v>
          </cell>
          <cell r="E71" t="str">
            <v>Cửa Ông</v>
          </cell>
          <cell r="G71">
            <v>30</v>
          </cell>
        </row>
        <row r="72">
          <cell r="B72" t="str">
            <v>1418.1718.A</v>
          </cell>
          <cell r="E72" t="str">
            <v>Cửa Ông</v>
          </cell>
          <cell r="G72">
            <v>30</v>
          </cell>
        </row>
        <row r="73">
          <cell r="B73" t="str">
            <v>1418.1918.A</v>
          </cell>
          <cell r="E73" t="str">
            <v>Uông Bí</v>
          </cell>
          <cell r="G73">
            <v>30</v>
          </cell>
        </row>
        <row r="74">
          <cell r="B74" t="str">
            <v>1418.1218.A</v>
          </cell>
          <cell r="E74" t="str">
            <v>Móng Cái</v>
          </cell>
          <cell r="G74">
            <v>15</v>
          </cell>
        </row>
        <row r="75">
          <cell r="B75" t="str">
            <v>1418.1218.A</v>
          </cell>
          <cell r="E75" t="str">
            <v>Móng Cái</v>
          </cell>
          <cell r="G75">
            <v>15</v>
          </cell>
        </row>
        <row r="76">
          <cell r="B76" t="str">
            <v>1837.1812.A</v>
          </cell>
          <cell r="E76" t="str">
            <v>Chợ Vinh</v>
          </cell>
          <cell r="G76">
            <v>30</v>
          </cell>
        </row>
        <row r="77">
          <cell r="B77" t="str">
            <v>1837.1826.A</v>
          </cell>
          <cell r="E77" t="str">
            <v>Miền Trung</v>
          </cell>
          <cell r="G77">
            <v>30</v>
          </cell>
        </row>
        <row r="78">
          <cell r="B78" t="str">
            <v>1849.1812.A</v>
          </cell>
          <cell r="E78" t="str">
            <v>Đức Long BL</v>
          </cell>
          <cell r="G78">
            <v>5</v>
          </cell>
        </row>
        <row r="79">
          <cell r="B79" t="str">
            <v>1893.1812.A</v>
          </cell>
          <cell r="E79" t="str">
            <v>TC Phước Long</v>
          </cell>
          <cell r="G79">
            <v>5</v>
          </cell>
        </row>
        <row r="80">
          <cell r="B80" t="str">
            <v>1893.1812.A</v>
          </cell>
          <cell r="E80" t="str">
            <v>TC Phước Long</v>
          </cell>
          <cell r="G80">
            <v>5</v>
          </cell>
        </row>
        <row r="81">
          <cell r="B81" t="str">
            <v>1893.1812.A</v>
          </cell>
          <cell r="E81" t="str">
            <v>TC Phước Long</v>
          </cell>
          <cell r="G81">
            <v>5</v>
          </cell>
        </row>
        <row r="82">
          <cell r="B82" t="str">
            <v>1893.1812.A</v>
          </cell>
          <cell r="E82" t="str">
            <v>TC Phước Long</v>
          </cell>
          <cell r="G82">
            <v>5</v>
          </cell>
        </row>
        <row r="83">
          <cell r="B83" t="str">
            <v>1893.1815.A</v>
          </cell>
          <cell r="E83" t="str">
            <v>Bù Đăng</v>
          </cell>
          <cell r="G83">
            <v>5</v>
          </cell>
        </row>
        <row r="84">
          <cell r="B84" t="str">
            <v>1893.1815.A</v>
          </cell>
          <cell r="E84" t="str">
            <v>Bù Đăng</v>
          </cell>
          <cell r="G84">
            <v>6</v>
          </cell>
        </row>
        <row r="85">
          <cell r="B85" t="str">
            <v>1870.1820.A</v>
          </cell>
          <cell r="E85" t="str">
            <v>Tân Hà</v>
          </cell>
          <cell r="G85">
            <v>4</v>
          </cell>
        </row>
        <row r="86">
          <cell r="B86" t="str">
            <v>1860.1820.A</v>
          </cell>
          <cell r="E86" t="str">
            <v>Nam Cát Tiên</v>
          </cell>
          <cell r="G86">
            <v>15</v>
          </cell>
        </row>
        <row r="87">
          <cell r="B87" t="str">
            <v>1850.1816.A</v>
          </cell>
          <cell r="E87" t="str">
            <v>Ngã Tư Ga</v>
          </cell>
          <cell r="G87">
            <v>5</v>
          </cell>
        </row>
        <row r="88">
          <cell r="B88" t="str">
            <v>1850.1816.A</v>
          </cell>
          <cell r="E88" t="str">
            <v>Ngã Tư Ga</v>
          </cell>
        </row>
        <row r="89">
          <cell r="B89" t="str">
            <v>1850.1816.A</v>
          </cell>
          <cell r="E89" t="str">
            <v>Ngã Tư Ga</v>
          </cell>
        </row>
        <row r="90">
          <cell r="B90" t="str">
            <v>1850.1814.A</v>
          </cell>
          <cell r="E90" t="str">
            <v>An Sương</v>
          </cell>
          <cell r="G90">
            <v>10</v>
          </cell>
        </row>
        <row r="91">
          <cell r="B91" t="str">
            <v>1850.1814.A</v>
          </cell>
          <cell r="E91" t="str">
            <v>An Sương</v>
          </cell>
          <cell r="G91">
            <v>5</v>
          </cell>
        </row>
        <row r="92">
          <cell r="B92" t="str">
            <v>1850.1814.A</v>
          </cell>
          <cell r="E92" t="str">
            <v>An Sương</v>
          </cell>
          <cell r="G92">
            <v>5</v>
          </cell>
        </row>
      </sheetData>
      <sheetData sheetId="9">
        <row r="3">
          <cell r="B3" t="str">
            <v>1829.1716.A</v>
          </cell>
          <cell r="E3" t="str">
            <v>Yên Nghĩa</v>
          </cell>
          <cell r="G3">
            <v>30</v>
          </cell>
        </row>
        <row r="4">
          <cell r="B4" t="str">
            <v>1829.1716.A</v>
          </cell>
          <cell r="E4" t="str">
            <v>Yên Nghĩa</v>
          </cell>
          <cell r="G4">
            <v>30</v>
          </cell>
        </row>
        <row r="5">
          <cell r="B5" t="str">
            <v>1829.1716.A</v>
          </cell>
          <cell r="E5" t="str">
            <v>Yên Nghĩa</v>
          </cell>
          <cell r="G5">
            <v>30</v>
          </cell>
        </row>
        <row r="6">
          <cell r="B6" t="str">
            <v>1829.1711.A</v>
          </cell>
          <cell r="E6" t="str">
            <v>Giáp Bát</v>
          </cell>
          <cell r="G6">
            <v>30</v>
          </cell>
        </row>
        <row r="7">
          <cell r="B7" t="str">
            <v>1829.1711.A</v>
          </cell>
          <cell r="E7" t="str">
            <v>Giáp Bát</v>
          </cell>
          <cell r="G7">
            <v>30</v>
          </cell>
        </row>
        <row r="8">
          <cell r="B8" t="str">
            <v>1829.1711.A</v>
          </cell>
          <cell r="E8" t="str">
            <v>Giáp Bát</v>
          </cell>
          <cell r="G8">
            <v>30</v>
          </cell>
        </row>
        <row r="9">
          <cell r="B9" t="str">
            <v>1829.1711.A</v>
          </cell>
          <cell r="E9" t="str">
            <v>Giáp Bát</v>
          </cell>
          <cell r="G9">
            <v>30</v>
          </cell>
        </row>
        <row r="10">
          <cell r="B10" t="str">
            <v>1829.1711.A</v>
          </cell>
          <cell r="E10" t="str">
            <v>Giáp Bát</v>
          </cell>
          <cell r="G10">
            <v>30</v>
          </cell>
        </row>
        <row r="11">
          <cell r="B11" t="str">
            <v>1829.1711.A</v>
          </cell>
          <cell r="E11" t="str">
            <v>Giáp Bát</v>
          </cell>
          <cell r="G11">
            <v>30</v>
          </cell>
        </row>
        <row r="12">
          <cell r="B12" t="str">
            <v>1829.1711.A</v>
          </cell>
          <cell r="E12" t="str">
            <v>Giáp Bát</v>
          </cell>
          <cell r="G12">
            <v>30</v>
          </cell>
        </row>
        <row r="13">
          <cell r="B13" t="str">
            <v>1829.1711.A</v>
          </cell>
          <cell r="E13" t="str">
            <v>Giáp Bát</v>
          </cell>
          <cell r="G13">
            <v>30</v>
          </cell>
        </row>
        <row r="14">
          <cell r="B14" t="str">
            <v>1829.1711.A</v>
          </cell>
          <cell r="E14" t="str">
            <v>Giáp Bát</v>
          </cell>
          <cell r="G14">
            <v>30</v>
          </cell>
        </row>
        <row r="15">
          <cell r="B15" t="str">
            <v>1829.1711.A</v>
          </cell>
          <cell r="E15" t="str">
            <v>Giáp Bát</v>
          </cell>
          <cell r="G15">
            <v>30</v>
          </cell>
        </row>
        <row r="16">
          <cell r="B16" t="str">
            <v>1829.1711.A</v>
          </cell>
          <cell r="E16" t="str">
            <v>Giáp Bát</v>
          </cell>
          <cell r="G16">
            <v>30</v>
          </cell>
        </row>
        <row r="17">
          <cell r="B17" t="str">
            <v>1829.1711.A</v>
          </cell>
          <cell r="E17" t="str">
            <v>Giáp Bát</v>
          </cell>
          <cell r="G17">
            <v>30</v>
          </cell>
        </row>
        <row r="18">
          <cell r="B18" t="str">
            <v>1829.1715.A</v>
          </cell>
          <cell r="E18" t="str">
            <v>Nước Ngầm</v>
          </cell>
          <cell r="G18">
            <v>30</v>
          </cell>
        </row>
        <row r="19">
          <cell r="B19" t="str">
            <v>1829.1715.A</v>
          </cell>
          <cell r="E19" t="str">
            <v>Nước Ngầm</v>
          </cell>
          <cell r="G19">
            <v>30</v>
          </cell>
        </row>
        <row r="20">
          <cell r="B20" t="str">
            <v>1829.1715.A</v>
          </cell>
          <cell r="E20" t="str">
            <v>Nước Ngầm</v>
          </cell>
          <cell r="G20">
            <v>30</v>
          </cell>
        </row>
        <row r="21">
          <cell r="B21" t="str">
            <v>1829.1717.A</v>
          </cell>
          <cell r="E21" t="str">
            <v>Sơn Tây</v>
          </cell>
          <cell r="G21">
            <v>30</v>
          </cell>
        </row>
        <row r="22">
          <cell r="B22" t="str">
            <v>1829.1717.A</v>
          </cell>
          <cell r="E22" t="str">
            <v>Sơn Tây</v>
          </cell>
          <cell r="G22">
            <v>30</v>
          </cell>
        </row>
        <row r="23">
          <cell r="B23" t="str">
            <v>1829.1717.A</v>
          </cell>
          <cell r="E23" t="str">
            <v>Sơn Tây</v>
          </cell>
          <cell r="G23">
            <v>30</v>
          </cell>
        </row>
        <row r="24">
          <cell r="B24" t="str">
            <v>1888.1715.A</v>
          </cell>
          <cell r="E24" t="str">
            <v>Phúc Yên</v>
          </cell>
          <cell r="G24">
            <v>30</v>
          </cell>
        </row>
        <row r="25">
          <cell r="B25" t="str">
            <v>1888.1715.A</v>
          </cell>
          <cell r="E25" t="str">
            <v>Phúc Yên</v>
          </cell>
          <cell r="G25">
            <v>30</v>
          </cell>
        </row>
        <row r="26">
          <cell r="B26" t="str">
            <v>1888.1715.A</v>
          </cell>
          <cell r="E26" t="str">
            <v>Phúc Yên</v>
          </cell>
          <cell r="G26">
            <v>30</v>
          </cell>
        </row>
        <row r="27">
          <cell r="B27" t="str">
            <v>1888.1711.A</v>
          </cell>
          <cell r="E27" t="str">
            <v>Vĩnh Yên</v>
          </cell>
          <cell r="G27">
            <v>30</v>
          </cell>
        </row>
        <row r="28">
          <cell r="B28" t="str">
            <v>1828.1701.A</v>
          </cell>
          <cell r="E28" t="str">
            <v>TT Hòa Bình</v>
          </cell>
          <cell r="G28">
            <v>30</v>
          </cell>
        </row>
        <row r="29">
          <cell r="B29" t="str">
            <v>1828.1705.A</v>
          </cell>
          <cell r="E29" t="str">
            <v>Tân Lạc</v>
          </cell>
          <cell r="G29">
            <v>30</v>
          </cell>
        </row>
        <row r="30">
          <cell r="B30" t="str">
            <v>1828.1705.A</v>
          </cell>
          <cell r="E30" t="str">
            <v>Tân Lạc</v>
          </cell>
          <cell r="G30">
            <v>30</v>
          </cell>
        </row>
        <row r="31">
          <cell r="B31" t="str">
            <v>1828.1705.A</v>
          </cell>
          <cell r="E31" t="str">
            <v>Tân Lạc</v>
          </cell>
          <cell r="G31">
            <v>30</v>
          </cell>
        </row>
        <row r="32">
          <cell r="B32" t="str">
            <v>1824.1712.B</v>
          </cell>
          <cell r="E32" t="str">
            <v>TT Lào Cai</v>
          </cell>
          <cell r="G32">
            <v>15</v>
          </cell>
        </row>
        <row r="33">
          <cell r="B33" t="str">
            <v>1824.1712.B</v>
          </cell>
          <cell r="E33" t="str">
            <v>TT Lào Cai</v>
          </cell>
          <cell r="G33">
            <v>15</v>
          </cell>
        </row>
        <row r="34">
          <cell r="B34" t="str">
            <v>1824.1712.A</v>
          </cell>
          <cell r="E34" t="str">
            <v>TT Lào Cai</v>
          </cell>
          <cell r="G34">
            <v>15</v>
          </cell>
        </row>
        <row r="35">
          <cell r="B35" t="str">
            <v>1218.1117.A</v>
          </cell>
          <cell r="E35" t="str">
            <v>PB Lạng Sơn</v>
          </cell>
          <cell r="G35">
            <v>30</v>
          </cell>
        </row>
        <row r="36">
          <cell r="B36" t="str">
            <v>1218.1117.A</v>
          </cell>
          <cell r="E36" t="str">
            <v>PB Lạng Sơn</v>
          </cell>
          <cell r="G36">
            <v>30</v>
          </cell>
        </row>
        <row r="37">
          <cell r="B37" t="str">
            <v>1820.1716.A</v>
          </cell>
          <cell r="E37" t="str">
            <v>TT TP Thái Nguyên</v>
          </cell>
          <cell r="G37">
            <v>30</v>
          </cell>
        </row>
        <row r="38">
          <cell r="B38" t="str">
            <v>1820.1716.A</v>
          </cell>
          <cell r="E38" t="str">
            <v>TT TP Thái Nguyên</v>
          </cell>
          <cell r="G38">
            <v>30</v>
          </cell>
        </row>
        <row r="39">
          <cell r="B39" t="str">
            <v>1820.1716.A</v>
          </cell>
          <cell r="E39" t="str">
            <v>TT TP Thái Nguyên</v>
          </cell>
          <cell r="G39">
            <v>30</v>
          </cell>
        </row>
        <row r="40">
          <cell r="B40" t="str">
            <v>1820.1712.A</v>
          </cell>
          <cell r="E40" t="str">
            <v>Đại Từ</v>
          </cell>
          <cell r="G40">
            <v>30</v>
          </cell>
        </row>
        <row r="41">
          <cell r="B41" t="str">
            <v>1821.1714.A</v>
          </cell>
          <cell r="E41" t="str">
            <v>Mậu A</v>
          </cell>
          <cell r="G41">
            <v>15</v>
          </cell>
        </row>
        <row r="42">
          <cell r="B42" t="str">
            <v>1821.1714.A</v>
          </cell>
          <cell r="E42" t="str">
            <v>Mậu A</v>
          </cell>
          <cell r="G42">
            <v>15</v>
          </cell>
        </row>
        <row r="43">
          <cell r="B43" t="str">
            <v>1821.1714.A</v>
          </cell>
          <cell r="E43" t="str">
            <v>Mậu A</v>
          </cell>
          <cell r="G43">
            <v>15</v>
          </cell>
        </row>
        <row r="44">
          <cell r="B44" t="str">
            <v>1822.1711.A</v>
          </cell>
          <cell r="E44" t="str">
            <v>Tuyên Quang</v>
          </cell>
          <cell r="G44">
            <v>15</v>
          </cell>
        </row>
        <row r="45">
          <cell r="B45" t="str">
            <v>1822.1711.A</v>
          </cell>
          <cell r="E45" t="str">
            <v>Tuyên Quang</v>
          </cell>
          <cell r="G45">
            <v>15</v>
          </cell>
        </row>
        <row r="46">
          <cell r="B46" t="str">
            <v>1822.1711.A</v>
          </cell>
          <cell r="E46" t="str">
            <v>Tuyên Quang</v>
          </cell>
          <cell r="G46">
            <v>30</v>
          </cell>
        </row>
        <row r="47">
          <cell r="B47" t="str">
            <v>1822.1715.A</v>
          </cell>
          <cell r="E47" t="str">
            <v>Chiêm Hóa</v>
          </cell>
          <cell r="G47">
            <v>30</v>
          </cell>
        </row>
        <row r="48">
          <cell r="B48" t="str">
            <v>1822.1713.A</v>
          </cell>
          <cell r="E48" t="str">
            <v>Huyện Na Hang</v>
          </cell>
          <cell r="G48">
            <v>15</v>
          </cell>
        </row>
        <row r="49">
          <cell r="B49" t="str">
            <v>1822.1713.A</v>
          </cell>
          <cell r="E49" t="str">
            <v>Huyện Na Hang</v>
          </cell>
          <cell r="G49">
            <v>15</v>
          </cell>
        </row>
        <row r="50">
          <cell r="B50" t="str">
            <v>1823.1711.A</v>
          </cell>
          <cell r="E50" t="str">
            <v>PN Hà Giang</v>
          </cell>
          <cell r="G50">
            <v>15</v>
          </cell>
        </row>
        <row r="51">
          <cell r="B51" t="str">
            <v>1618.2517.A</v>
          </cell>
          <cell r="E51" t="str">
            <v>Vĩnh Niệm</v>
          </cell>
          <cell r="G51">
            <v>30</v>
          </cell>
        </row>
        <row r="52">
          <cell r="B52" t="str">
            <v>1618.2517.A</v>
          </cell>
          <cell r="E52" t="str">
            <v>Vĩnh Niệm</v>
          </cell>
          <cell r="G52">
            <v>30</v>
          </cell>
        </row>
        <row r="53">
          <cell r="B53" t="str">
            <v>1618.2517.A</v>
          </cell>
          <cell r="E53" t="str">
            <v>Vĩnh Niệm</v>
          </cell>
          <cell r="G53">
            <v>30</v>
          </cell>
        </row>
        <row r="54">
          <cell r="B54" t="str">
            <v>1834.1714.A</v>
          </cell>
          <cell r="E54" t="str">
            <v>PĐ TP Chí Linh</v>
          </cell>
          <cell r="G54">
            <v>30</v>
          </cell>
        </row>
        <row r="55">
          <cell r="B55" t="str">
            <v>1834.1714.A</v>
          </cell>
          <cell r="E55" t="str">
            <v>PĐ TP Chí Linh</v>
          </cell>
          <cell r="G55">
            <v>30</v>
          </cell>
        </row>
        <row r="56">
          <cell r="B56" t="str">
            <v>1618.2317.A</v>
          </cell>
          <cell r="E56" t="str">
            <v>Thượng Lý</v>
          </cell>
          <cell r="G56">
            <v>30</v>
          </cell>
        </row>
        <row r="57">
          <cell r="B57" t="str">
            <v>1418.1717.A</v>
          </cell>
          <cell r="E57" t="str">
            <v>Cửa Ông</v>
          </cell>
          <cell r="G57">
            <v>30</v>
          </cell>
        </row>
        <row r="58">
          <cell r="B58" t="str">
            <v>1418.1617.A</v>
          </cell>
          <cell r="E58" t="str">
            <v>Mông Dương</v>
          </cell>
          <cell r="G58">
            <v>30</v>
          </cell>
        </row>
        <row r="59">
          <cell r="B59" t="str">
            <v>1418.2717.A</v>
          </cell>
          <cell r="E59" t="str">
            <v>Cẩm Hải</v>
          </cell>
          <cell r="G59">
            <v>30</v>
          </cell>
        </row>
        <row r="60">
          <cell r="B60" t="str">
            <v>1418.1217.A</v>
          </cell>
          <cell r="E60" t="str">
            <v>Móng Cái</v>
          </cell>
          <cell r="G60">
            <v>15</v>
          </cell>
        </row>
        <row r="61">
          <cell r="B61" t="str">
            <v>1848.1719.A</v>
          </cell>
          <cell r="E61" t="str">
            <v>Đăk Song</v>
          </cell>
          <cell r="G61">
            <v>3</v>
          </cell>
        </row>
        <row r="62">
          <cell r="B62" t="str">
            <v>1848.1719.A</v>
          </cell>
          <cell r="E62" t="str">
            <v>Đăk Song</v>
          </cell>
          <cell r="G62">
            <v>5</v>
          </cell>
        </row>
        <row r="63">
          <cell r="B63" t="str">
            <v>1848.1719.A</v>
          </cell>
          <cell r="E63" t="str">
            <v>Đăk Song</v>
          </cell>
          <cell r="G63">
            <v>5</v>
          </cell>
        </row>
        <row r="64">
          <cell r="B64" t="str">
            <v>1848.1719.A</v>
          </cell>
          <cell r="E64" t="str">
            <v>Đăk Song</v>
          </cell>
          <cell r="G64">
            <v>6</v>
          </cell>
        </row>
        <row r="65">
          <cell r="B65" t="str">
            <v>1848.1719.A</v>
          </cell>
          <cell r="E65" t="str">
            <v>Đăk Song</v>
          </cell>
          <cell r="G65">
            <v>6</v>
          </cell>
        </row>
        <row r="66">
          <cell r="B66" t="str">
            <v>1848.1718.A</v>
          </cell>
          <cell r="E66" t="str">
            <v>Tuy Đức</v>
          </cell>
          <cell r="G66">
            <v>6</v>
          </cell>
        </row>
        <row r="67">
          <cell r="B67" t="str">
            <v>1848.1718.A</v>
          </cell>
          <cell r="E67" t="str">
            <v>Tuy Đức</v>
          </cell>
          <cell r="G67">
            <v>15</v>
          </cell>
        </row>
        <row r="68">
          <cell r="B68" t="str">
            <v>1849.1712.A</v>
          </cell>
          <cell r="E68" t="str">
            <v>Đức Long BL</v>
          </cell>
        </row>
        <row r="69">
          <cell r="B69" t="str">
            <v>1870.1720.A</v>
          </cell>
          <cell r="E69" t="str">
            <v>Tân Hà</v>
          </cell>
          <cell r="G69">
            <v>3</v>
          </cell>
        </row>
        <row r="70">
          <cell r="B70" t="str">
            <v>1870.1720.A</v>
          </cell>
          <cell r="E70" t="str">
            <v>Tân Hà</v>
          </cell>
          <cell r="G70">
            <v>4</v>
          </cell>
        </row>
        <row r="71">
          <cell r="B71" t="str">
            <v>1870.1720.A</v>
          </cell>
          <cell r="E71" t="str">
            <v>Tân Hà</v>
          </cell>
          <cell r="G71">
            <v>3</v>
          </cell>
        </row>
        <row r="72">
          <cell r="B72" t="str">
            <v>1893.1715.A</v>
          </cell>
          <cell r="E72" t="str">
            <v>Bù Đăng</v>
          </cell>
          <cell r="G72">
            <v>5</v>
          </cell>
        </row>
        <row r="73">
          <cell r="B73" t="str">
            <v>1893.1715.A</v>
          </cell>
          <cell r="E73" t="str">
            <v>Bù Đăng</v>
          </cell>
          <cell r="G73">
            <v>5</v>
          </cell>
        </row>
        <row r="74">
          <cell r="B74" t="str">
            <v>1893.1716.A</v>
          </cell>
          <cell r="E74" t="str">
            <v>Bù Đốp</v>
          </cell>
          <cell r="G74">
            <v>4</v>
          </cell>
        </row>
        <row r="75">
          <cell r="B75" t="str">
            <v>1893.1716.A</v>
          </cell>
          <cell r="E75" t="str">
            <v>Bù Đốp</v>
          </cell>
          <cell r="G75">
            <v>8</v>
          </cell>
        </row>
        <row r="76">
          <cell r="B76" t="str">
            <v>1893.1716.A</v>
          </cell>
          <cell r="E76" t="str">
            <v>Bù Đốp</v>
          </cell>
          <cell r="G76">
            <v>5</v>
          </cell>
        </row>
        <row r="77">
          <cell r="B77" t="str">
            <v>1893.1716.A</v>
          </cell>
          <cell r="E77" t="str">
            <v>Bù Đốp</v>
          </cell>
          <cell r="G77">
            <v>5</v>
          </cell>
        </row>
        <row r="78">
          <cell r="B78" t="str">
            <v>1893.1716.A</v>
          </cell>
          <cell r="E78" t="str">
            <v>Bù Đốp</v>
          </cell>
          <cell r="G78">
            <v>4</v>
          </cell>
        </row>
        <row r="79">
          <cell r="B79" t="str">
            <v>1893.1712.A</v>
          </cell>
          <cell r="E79" t="str">
            <v>TC Phước Long</v>
          </cell>
        </row>
        <row r="80">
          <cell r="B80" t="str">
            <v>1893.1712.A</v>
          </cell>
          <cell r="E80" t="str">
            <v>TC Phước Long</v>
          </cell>
          <cell r="G80">
            <v>10</v>
          </cell>
        </row>
        <row r="81">
          <cell r="B81" t="str">
            <v>1860.1720.A</v>
          </cell>
          <cell r="E81" t="str">
            <v>Nam Cát Tiên</v>
          </cell>
          <cell r="G81">
            <v>3</v>
          </cell>
        </row>
        <row r="82">
          <cell r="B82" t="str">
            <v>1860.1720.A</v>
          </cell>
          <cell r="E82" t="str">
            <v>Nam Cát Tiên</v>
          </cell>
        </row>
        <row r="83">
          <cell r="B83" t="str">
            <v>1850.1716.A</v>
          </cell>
          <cell r="E83" t="str">
            <v>Ngã Tư Ga</v>
          </cell>
          <cell r="G83">
            <v>3</v>
          </cell>
        </row>
        <row r="84">
          <cell r="B84" t="str">
            <v>1850.1716.A</v>
          </cell>
          <cell r="E84" t="str">
            <v>Ngã Tư Ga</v>
          </cell>
          <cell r="G84">
            <v>5</v>
          </cell>
        </row>
        <row r="85">
          <cell r="B85" t="str">
            <v>1850.1716.A</v>
          </cell>
          <cell r="E85" t="str">
            <v>Ngã Tư Ga</v>
          </cell>
          <cell r="G85">
            <v>5</v>
          </cell>
        </row>
        <row r="86">
          <cell r="B86" t="str">
            <v>1850.1716.A</v>
          </cell>
          <cell r="E86" t="str">
            <v>Ngã Tư Ga</v>
          </cell>
          <cell r="G86">
            <v>5</v>
          </cell>
        </row>
        <row r="87">
          <cell r="B87" t="str">
            <v>1850.1716.A</v>
          </cell>
          <cell r="E87" t="str">
            <v>Ngã Tư Ga</v>
          </cell>
          <cell r="G87">
            <v>5</v>
          </cell>
        </row>
        <row r="88">
          <cell r="B88" t="str">
            <v>1850.1716.A</v>
          </cell>
          <cell r="E88" t="str">
            <v>Ngã Tư Ga</v>
          </cell>
          <cell r="G88">
            <v>5</v>
          </cell>
        </row>
        <row r="89">
          <cell r="B89" t="str">
            <v>1850.1716.A</v>
          </cell>
          <cell r="E89" t="str">
            <v>Ngã Tư Ga</v>
          </cell>
          <cell r="G89">
            <v>5</v>
          </cell>
        </row>
        <row r="90">
          <cell r="B90" t="str">
            <v>1850.1716.A</v>
          </cell>
          <cell r="E90" t="str">
            <v>Ngã Tư Ga</v>
          </cell>
          <cell r="G90">
            <v>5</v>
          </cell>
        </row>
        <row r="91">
          <cell r="B91" t="str">
            <v>1850.1716.A</v>
          </cell>
          <cell r="E91" t="str">
            <v>Ngã Tư Ga</v>
          </cell>
          <cell r="G91">
            <v>5</v>
          </cell>
        </row>
        <row r="92">
          <cell r="B92" t="str">
            <v>1850.1716.A</v>
          </cell>
          <cell r="E92" t="str">
            <v>Ngã Tư Ga</v>
          </cell>
          <cell r="G92">
            <v>5</v>
          </cell>
        </row>
        <row r="93">
          <cell r="B93" t="str">
            <v>1850.1716.A</v>
          </cell>
          <cell r="E93" t="str">
            <v>Ngã Tư Ga</v>
          </cell>
          <cell r="G93">
            <v>5</v>
          </cell>
        </row>
        <row r="94">
          <cell r="B94" t="str">
            <v>1850.1716.A</v>
          </cell>
          <cell r="E94" t="str">
            <v>Ngã Tư Ga</v>
          </cell>
          <cell r="G94">
            <v>5</v>
          </cell>
        </row>
        <row r="95">
          <cell r="B95" t="str">
            <v>1850.1716.A</v>
          </cell>
          <cell r="E95" t="str">
            <v>Ngã Tư Ga</v>
          </cell>
          <cell r="G95">
            <v>5</v>
          </cell>
        </row>
        <row r="96">
          <cell r="B96" t="str">
            <v>1850.1716.B</v>
          </cell>
          <cell r="E96" t="str">
            <v>Ngã Tư Ga</v>
          </cell>
          <cell r="G96">
            <v>5</v>
          </cell>
        </row>
        <row r="97">
          <cell r="B97" t="str">
            <v>1850.1716.B</v>
          </cell>
          <cell r="E97" t="str">
            <v>Ngã Tư Ga</v>
          </cell>
          <cell r="G97">
            <v>5</v>
          </cell>
        </row>
        <row r="98">
          <cell r="B98" t="str">
            <v>1850.1716.B</v>
          </cell>
          <cell r="E98" t="str">
            <v>Ngã Tư Ga</v>
          </cell>
          <cell r="G98">
            <v>5</v>
          </cell>
        </row>
        <row r="99">
          <cell r="B99" t="str">
            <v>1850.1716.B</v>
          </cell>
          <cell r="E99" t="str">
            <v>Ngã Tư Ga</v>
          </cell>
          <cell r="G99">
            <v>5</v>
          </cell>
        </row>
        <row r="100">
          <cell r="B100" t="str">
            <v>1850.1716.B</v>
          </cell>
          <cell r="E100" t="str">
            <v>Ngã Tư Ga</v>
          </cell>
          <cell r="G100">
            <v>5</v>
          </cell>
        </row>
        <row r="101">
          <cell r="B101" t="str">
            <v>1850.1716.B</v>
          </cell>
          <cell r="E101" t="str">
            <v>Ngã Tư Ga</v>
          </cell>
          <cell r="G101">
            <v>5</v>
          </cell>
        </row>
        <row r="102">
          <cell r="B102" t="str">
            <v>1868.1711.A</v>
          </cell>
          <cell r="E102" t="str">
            <v>Kiên Giang</v>
          </cell>
          <cell r="G102">
            <v>5</v>
          </cell>
        </row>
        <row r="103">
          <cell r="B103" t="str">
            <v>1869.1714.A</v>
          </cell>
          <cell r="E103" t="str">
            <v>Năm Căn</v>
          </cell>
          <cell r="G103">
            <v>5</v>
          </cell>
        </row>
        <row r="104">
          <cell r="B104" t="str">
            <v>1869.1714.A</v>
          </cell>
          <cell r="E104" t="str">
            <v>Năm Căn</v>
          </cell>
          <cell r="G104">
            <v>5</v>
          </cell>
        </row>
        <row r="105">
          <cell r="B105" t="str">
            <v>1869.1714.A</v>
          </cell>
          <cell r="E105" t="str">
            <v>Năm Căn</v>
          </cell>
          <cell r="G105">
            <v>5</v>
          </cell>
        </row>
        <row r="106">
          <cell r="B106" t="str">
            <v>1869.1714.A</v>
          </cell>
          <cell r="E106" t="str">
            <v>Năm Căn</v>
          </cell>
          <cell r="G106">
            <v>5</v>
          </cell>
        </row>
        <row r="107">
          <cell r="B107" t="str">
            <v>TỔNG CỘNG</v>
          </cell>
          <cell r="G107">
            <v>1693</v>
          </cell>
        </row>
        <row r="108">
          <cell r="G108">
            <v>56.43333333333333</v>
          </cell>
        </row>
        <row r="111">
          <cell r="G111">
            <v>420</v>
          </cell>
        </row>
      </sheetData>
      <sheetData sheetId="10">
        <row r="3">
          <cell r="B3" t="str">
            <v>1829.2212.A</v>
          </cell>
          <cell r="E3" t="str">
            <v>Gia Lâm</v>
          </cell>
          <cell r="G3">
            <v>30</v>
          </cell>
        </row>
        <row r="4">
          <cell r="B4" t="str">
            <v>1829.2212.A</v>
          </cell>
          <cell r="E4" t="str">
            <v>Gia Lâm</v>
          </cell>
          <cell r="G4">
            <v>30</v>
          </cell>
        </row>
        <row r="5">
          <cell r="B5" t="str">
            <v>1829.2212.A</v>
          </cell>
          <cell r="E5" t="str">
            <v>Gia Lâm</v>
          </cell>
          <cell r="G5">
            <v>30</v>
          </cell>
        </row>
        <row r="6">
          <cell r="B6" t="str">
            <v>1829.2212.A</v>
          </cell>
          <cell r="E6" t="str">
            <v>Gia Lâm</v>
          </cell>
          <cell r="G6">
            <v>30</v>
          </cell>
        </row>
        <row r="7">
          <cell r="B7" t="str">
            <v>1829.2212.A</v>
          </cell>
          <cell r="E7" t="str">
            <v>Gia Lâm</v>
          </cell>
          <cell r="G7">
            <v>30</v>
          </cell>
        </row>
        <row r="8">
          <cell r="B8" t="str">
            <v>1829.2212.A</v>
          </cell>
          <cell r="E8" t="str">
            <v>Gia Lâm</v>
          </cell>
          <cell r="G8">
            <v>30</v>
          </cell>
        </row>
        <row r="9">
          <cell r="B9" t="str">
            <v>1829.2211.A</v>
          </cell>
          <cell r="E9" t="str">
            <v>Giáp Bát</v>
          </cell>
          <cell r="G9">
            <v>30</v>
          </cell>
        </row>
        <row r="10">
          <cell r="B10" t="str">
            <v>1829.2211.A</v>
          </cell>
          <cell r="E10" t="str">
            <v>Giáp Bát</v>
          </cell>
          <cell r="G10">
            <v>30</v>
          </cell>
        </row>
        <row r="11">
          <cell r="B11" t="str">
            <v>1829.2211.A</v>
          </cell>
          <cell r="E11" t="str">
            <v>Giáp Bát</v>
          </cell>
          <cell r="G11">
            <v>30</v>
          </cell>
        </row>
        <row r="12">
          <cell r="B12" t="str">
            <v>1829.2211.A</v>
          </cell>
          <cell r="E12" t="str">
            <v>Giáp Bát</v>
          </cell>
          <cell r="G12">
            <v>30</v>
          </cell>
        </row>
        <row r="13">
          <cell r="B13" t="str">
            <v>1829.2211.A</v>
          </cell>
          <cell r="E13" t="str">
            <v>Giáp Bát</v>
          </cell>
          <cell r="G13">
            <v>30</v>
          </cell>
        </row>
        <row r="14">
          <cell r="B14" t="str">
            <v>1829.2211.A</v>
          </cell>
          <cell r="E14" t="str">
            <v>Giáp Bát</v>
          </cell>
          <cell r="G14">
            <v>30</v>
          </cell>
        </row>
        <row r="15">
          <cell r="B15" t="str">
            <v>1829.2211.A</v>
          </cell>
          <cell r="E15" t="str">
            <v>Giáp Bát</v>
          </cell>
          <cell r="G15">
            <v>30</v>
          </cell>
        </row>
        <row r="16">
          <cell r="B16" t="str">
            <v>1829.2211.A</v>
          </cell>
          <cell r="E16" t="str">
            <v>Giáp Bát</v>
          </cell>
          <cell r="G16">
            <v>30</v>
          </cell>
        </row>
        <row r="17">
          <cell r="B17" t="str">
            <v>1829.2211.A</v>
          </cell>
          <cell r="E17" t="str">
            <v>Giáp Bát</v>
          </cell>
          <cell r="G17">
            <v>30</v>
          </cell>
        </row>
        <row r="18">
          <cell r="B18" t="str">
            <v>1829.2211.A</v>
          </cell>
          <cell r="E18" t="str">
            <v>Giáp Bát</v>
          </cell>
          <cell r="G18">
            <v>30</v>
          </cell>
        </row>
        <row r="19">
          <cell r="B19" t="str">
            <v>1829.2211.A</v>
          </cell>
          <cell r="E19" t="str">
            <v>Giáp Bát</v>
          </cell>
          <cell r="G19">
            <v>30</v>
          </cell>
        </row>
        <row r="20">
          <cell r="B20" t="str">
            <v>1829.2211.A</v>
          </cell>
          <cell r="E20" t="str">
            <v>Giáp Bát</v>
          </cell>
          <cell r="G20">
            <v>30</v>
          </cell>
        </row>
        <row r="21">
          <cell r="B21" t="str">
            <v>1829.2211.A</v>
          </cell>
          <cell r="E21" t="str">
            <v>Giáp Bát</v>
          </cell>
          <cell r="G21">
            <v>30</v>
          </cell>
        </row>
        <row r="22">
          <cell r="B22" t="str">
            <v>1829.2211.A</v>
          </cell>
          <cell r="E22" t="str">
            <v>Giáp Bát</v>
          </cell>
          <cell r="G22">
            <v>30</v>
          </cell>
        </row>
        <row r="23">
          <cell r="B23" t="str">
            <v>1829.2211.A</v>
          </cell>
          <cell r="E23" t="str">
            <v>Giáp Bát</v>
          </cell>
          <cell r="G23">
            <v>30</v>
          </cell>
        </row>
        <row r="24">
          <cell r="B24" t="str">
            <v>1829.2211.A</v>
          </cell>
          <cell r="E24" t="str">
            <v>Giáp Bát</v>
          </cell>
          <cell r="G24">
            <v>30</v>
          </cell>
        </row>
        <row r="25">
          <cell r="B25" t="str">
            <v>1829.2211.A</v>
          </cell>
          <cell r="E25" t="str">
            <v>Giáp Bát</v>
          </cell>
          <cell r="G25">
            <v>30</v>
          </cell>
        </row>
        <row r="26">
          <cell r="B26" t="str">
            <v>1829.2211.A</v>
          </cell>
          <cell r="E26" t="str">
            <v>Giáp Bát</v>
          </cell>
          <cell r="G26">
            <v>30</v>
          </cell>
        </row>
        <row r="27">
          <cell r="B27" t="str">
            <v>1829.2211.A</v>
          </cell>
          <cell r="E27" t="str">
            <v>Giáp Bát</v>
          </cell>
          <cell r="G27">
            <v>30</v>
          </cell>
        </row>
        <row r="28">
          <cell r="B28" t="str">
            <v>1829.2211.A</v>
          </cell>
          <cell r="E28" t="str">
            <v>Giáp Bát</v>
          </cell>
          <cell r="G28">
            <v>30</v>
          </cell>
        </row>
        <row r="29">
          <cell r="B29" t="str">
            <v>1829.2211.A</v>
          </cell>
          <cell r="E29" t="str">
            <v>Giáp Bát</v>
          </cell>
          <cell r="G29">
            <v>30</v>
          </cell>
        </row>
        <row r="30">
          <cell r="B30" t="str">
            <v>1829.2211.A</v>
          </cell>
          <cell r="E30" t="str">
            <v>Giáp Bát</v>
          </cell>
          <cell r="G30">
            <v>30</v>
          </cell>
        </row>
        <row r="31">
          <cell r="B31" t="str">
            <v>1829.2211.A</v>
          </cell>
          <cell r="E31" t="str">
            <v>Giáp Bát</v>
          </cell>
          <cell r="G31">
            <v>30</v>
          </cell>
        </row>
        <row r="32">
          <cell r="B32" t="str">
            <v>1829.2211.A</v>
          </cell>
          <cell r="E32" t="str">
            <v>Giáp Bát</v>
          </cell>
          <cell r="G32">
            <v>30</v>
          </cell>
        </row>
        <row r="33">
          <cell r="B33" t="str">
            <v>1829.2215.A</v>
          </cell>
          <cell r="E33" t="str">
            <v>Nước Ngầm</v>
          </cell>
          <cell r="G33">
            <v>30</v>
          </cell>
        </row>
        <row r="34">
          <cell r="B34" t="str">
            <v>1829.2215.A</v>
          </cell>
          <cell r="E34" t="str">
            <v>Nước Ngầm</v>
          </cell>
          <cell r="G34">
            <v>30</v>
          </cell>
        </row>
        <row r="35">
          <cell r="B35" t="str">
            <v>1829.2215.A</v>
          </cell>
          <cell r="E35" t="str">
            <v>Nước Ngầm</v>
          </cell>
          <cell r="G35">
            <v>30</v>
          </cell>
        </row>
        <row r="36">
          <cell r="B36" t="str">
            <v>1829.2215.A</v>
          </cell>
          <cell r="E36" t="str">
            <v>Nước Ngầm</v>
          </cell>
          <cell r="G36">
            <v>30</v>
          </cell>
        </row>
        <row r="37">
          <cell r="B37" t="str">
            <v>1829.2215.A</v>
          </cell>
          <cell r="E37" t="str">
            <v>Nước Ngầm</v>
          </cell>
          <cell r="G37">
            <v>30</v>
          </cell>
        </row>
        <row r="38">
          <cell r="B38" t="str">
            <v>1829.2215.A</v>
          </cell>
          <cell r="E38" t="str">
            <v>Nước Ngầm</v>
          </cell>
          <cell r="G38">
            <v>30</v>
          </cell>
        </row>
        <row r="39">
          <cell r="B39" t="str">
            <v>1829.2215.A</v>
          </cell>
          <cell r="E39" t="str">
            <v>Nước Ngầm</v>
          </cell>
          <cell r="G39">
            <v>30</v>
          </cell>
        </row>
        <row r="40">
          <cell r="B40" t="str">
            <v>1829.2215.A</v>
          </cell>
          <cell r="E40" t="str">
            <v>Nước Ngầm</v>
          </cell>
          <cell r="G40">
            <v>30</v>
          </cell>
        </row>
        <row r="41">
          <cell r="B41" t="str">
            <v>1829.2215.A</v>
          </cell>
          <cell r="E41" t="str">
            <v>Nước Ngầm</v>
          </cell>
          <cell r="G41">
            <v>30</v>
          </cell>
        </row>
        <row r="42">
          <cell r="B42" t="str">
            <v>1829.2215.A</v>
          </cell>
          <cell r="E42" t="str">
            <v>Nước Ngầm</v>
          </cell>
          <cell r="G42">
            <v>30</v>
          </cell>
        </row>
        <row r="43">
          <cell r="B43" t="str">
            <v>1829.2215.A</v>
          </cell>
          <cell r="E43" t="str">
            <v>Nước Ngầm</v>
          </cell>
        </row>
        <row r="44">
          <cell r="B44" t="str">
            <v>1829.2215.A</v>
          </cell>
          <cell r="E44" t="str">
            <v>Nước Ngầm</v>
          </cell>
          <cell r="G44">
            <v>30</v>
          </cell>
        </row>
        <row r="45">
          <cell r="B45" t="str">
            <v>1829.2215.A</v>
          </cell>
          <cell r="E45" t="str">
            <v>Nước Ngầm</v>
          </cell>
          <cell r="G45">
            <v>30</v>
          </cell>
        </row>
        <row r="46">
          <cell r="B46" t="str">
            <v>1829.2215.A</v>
          </cell>
          <cell r="E46" t="str">
            <v>Nước Ngầm</v>
          </cell>
          <cell r="G46">
            <v>30</v>
          </cell>
        </row>
        <row r="47">
          <cell r="B47" t="str">
            <v>1829.2215.A</v>
          </cell>
          <cell r="E47" t="str">
            <v>Nước Ngầm</v>
          </cell>
        </row>
        <row r="48">
          <cell r="B48" t="str">
            <v>1829.2215.A</v>
          </cell>
          <cell r="E48" t="str">
            <v>Nước Ngầm</v>
          </cell>
          <cell r="G48">
            <v>30</v>
          </cell>
        </row>
        <row r="49">
          <cell r="B49" t="str">
            <v>1829.2215.A</v>
          </cell>
          <cell r="E49" t="str">
            <v>Nước Ngầm</v>
          </cell>
        </row>
        <row r="50">
          <cell r="B50" t="str">
            <v>1829.2216.A</v>
          </cell>
          <cell r="E50" t="str">
            <v>Yên Nghĩa</v>
          </cell>
          <cell r="G50">
            <v>30</v>
          </cell>
        </row>
        <row r="51">
          <cell r="B51" t="str">
            <v>1829.2216.A</v>
          </cell>
          <cell r="E51" t="str">
            <v>Yên Nghĩa</v>
          </cell>
          <cell r="G51">
            <v>30</v>
          </cell>
        </row>
        <row r="52">
          <cell r="B52" t="str">
            <v>1829.2216.A</v>
          </cell>
          <cell r="E52" t="str">
            <v>Yên Nghĩa</v>
          </cell>
          <cell r="G52">
            <v>30</v>
          </cell>
        </row>
        <row r="53">
          <cell r="B53" t="str">
            <v>1829.2216.A</v>
          </cell>
          <cell r="E53" t="str">
            <v>Yên Nghĩa</v>
          </cell>
          <cell r="G53">
            <v>30</v>
          </cell>
        </row>
        <row r="54">
          <cell r="B54" t="str">
            <v>1829.2216.A</v>
          </cell>
          <cell r="E54" t="str">
            <v>Yên Nghĩa</v>
          </cell>
          <cell r="G54">
            <v>30</v>
          </cell>
        </row>
        <row r="55">
          <cell r="B55" t="str">
            <v>1829.2216.A</v>
          </cell>
          <cell r="E55" t="str">
            <v>Yên Nghĩa</v>
          </cell>
          <cell r="G55">
            <v>30</v>
          </cell>
        </row>
        <row r="56">
          <cell r="B56" t="str">
            <v>1829.2216.A</v>
          </cell>
          <cell r="E56" t="str">
            <v>Yên Nghĩa</v>
          </cell>
          <cell r="G56">
            <v>30</v>
          </cell>
        </row>
        <row r="57">
          <cell r="B57" t="str">
            <v>1829.2216.A</v>
          </cell>
          <cell r="E57" t="str">
            <v>Yên Nghĩa</v>
          </cell>
          <cell r="G57">
            <v>30</v>
          </cell>
        </row>
        <row r="58">
          <cell r="B58" t="str">
            <v>1899.2211.A</v>
          </cell>
          <cell r="E58" t="str">
            <v>Bắc Ninh</v>
          </cell>
          <cell r="G58">
            <v>30</v>
          </cell>
        </row>
        <row r="59">
          <cell r="B59" t="str">
            <v>1899.2211.A</v>
          </cell>
          <cell r="E59" t="str">
            <v>Bắc Ninh</v>
          </cell>
          <cell r="G59">
            <v>30</v>
          </cell>
        </row>
        <row r="60">
          <cell r="B60" t="str">
            <v>1899.2211.A</v>
          </cell>
          <cell r="E60" t="str">
            <v>Bắc Ninh</v>
          </cell>
          <cell r="G60">
            <v>30</v>
          </cell>
        </row>
        <row r="61">
          <cell r="B61" t="str">
            <v>1899.2211.A</v>
          </cell>
          <cell r="E61" t="str">
            <v>Bắc Ninh</v>
          </cell>
          <cell r="G61">
            <v>30</v>
          </cell>
        </row>
        <row r="62">
          <cell r="B62" t="str">
            <v>1899.2211.B</v>
          </cell>
          <cell r="E62" t="str">
            <v>Bắc Ninh</v>
          </cell>
          <cell r="G62">
            <v>30</v>
          </cell>
        </row>
        <row r="63">
          <cell r="B63" t="str">
            <v>1899.2211.B</v>
          </cell>
          <cell r="E63" t="str">
            <v>Bắc Ninh</v>
          </cell>
          <cell r="G63">
            <v>30</v>
          </cell>
        </row>
        <row r="64">
          <cell r="B64" t="str">
            <v>1899.2211.B</v>
          </cell>
          <cell r="E64" t="str">
            <v>Bắc Ninh</v>
          </cell>
          <cell r="G64">
            <v>30</v>
          </cell>
        </row>
        <row r="65">
          <cell r="B65" t="str">
            <v>1899.2211.C</v>
          </cell>
          <cell r="E65" t="str">
            <v>Bắc Ninh</v>
          </cell>
          <cell r="G65">
            <v>30</v>
          </cell>
        </row>
        <row r="66">
          <cell r="B66" t="str">
            <v>1899.2211.C</v>
          </cell>
          <cell r="E66" t="str">
            <v>Bắc Ninh</v>
          </cell>
          <cell r="G66">
            <v>30</v>
          </cell>
        </row>
        <row r="67">
          <cell r="B67" t="str">
            <v>1899.2211.C</v>
          </cell>
          <cell r="E67" t="str">
            <v>Bắc Ninh</v>
          </cell>
          <cell r="G67">
            <v>30</v>
          </cell>
        </row>
        <row r="68">
          <cell r="B68" t="str">
            <v>1899.2211.C</v>
          </cell>
          <cell r="E68" t="str">
            <v>Bắc Ninh</v>
          </cell>
          <cell r="G68">
            <v>30</v>
          </cell>
        </row>
        <row r="69">
          <cell r="B69" t="str">
            <v>1823.2211.A</v>
          </cell>
          <cell r="E69" t="str">
            <v>PN Hà Giang</v>
          </cell>
          <cell r="G69">
            <v>14</v>
          </cell>
        </row>
        <row r="70">
          <cell r="B70" t="str">
            <v>1823.2211.A</v>
          </cell>
          <cell r="E70" t="str">
            <v>PN Hà Giang</v>
          </cell>
          <cell r="G70">
            <v>14</v>
          </cell>
        </row>
        <row r="71">
          <cell r="B71" t="str">
            <v>1828.2203.A</v>
          </cell>
          <cell r="E71" t="str">
            <v>Bình An</v>
          </cell>
          <cell r="G71">
            <v>30</v>
          </cell>
        </row>
        <row r="72">
          <cell r="B72" t="str">
            <v>1897.2211.A</v>
          </cell>
          <cell r="E72" t="str">
            <v>Bắc Kạn</v>
          </cell>
          <cell r="G72">
            <v>30</v>
          </cell>
        </row>
        <row r="73">
          <cell r="B73" t="str">
            <v>1897.2211.A</v>
          </cell>
          <cell r="E73" t="str">
            <v>Bắc Kạn</v>
          </cell>
          <cell r="G73">
            <v>30</v>
          </cell>
        </row>
        <row r="74">
          <cell r="B74" t="str">
            <v>1218.1622.A</v>
          </cell>
          <cell r="E74" t="str">
            <v>PB Lạng Sơn</v>
          </cell>
          <cell r="G74">
            <v>30</v>
          </cell>
        </row>
        <row r="75">
          <cell r="B75" t="str">
            <v>1218.1622.A</v>
          </cell>
          <cell r="E75" t="str">
            <v>PB Lạng Sơn</v>
          </cell>
          <cell r="G75">
            <v>15</v>
          </cell>
        </row>
        <row r="76">
          <cell r="B76" t="str">
            <v>1218.1622.A</v>
          </cell>
          <cell r="E76" t="str">
            <v>PB Lạng Sơn</v>
          </cell>
          <cell r="G76">
            <v>30</v>
          </cell>
        </row>
        <row r="77">
          <cell r="B77" t="str">
            <v>1218.1622.A</v>
          </cell>
          <cell r="E77" t="str">
            <v>PB Lạng Sơn</v>
          </cell>
          <cell r="G77">
            <v>30</v>
          </cell>
        </row>
        <row r="78">
          <cell r="B78" t="str">
            <v>1820.2212.A</v>
          </cell>
          <cell r="E78" t="str">
            <v>Đại Từ</v>
          </cell>
          <cell r="G78">
            <v>30</v>
          </cell>
        </row>
        <row r="79">
          <cell r="B79" t="str">
            <v>1820.2212.A</v>
          </cell>
          <cell r="E79" t="str">
            <v>Đại Từ</v>
          </cell>
          <cell r="G79">
            <v>30</v>
          </cell>
        </row>
        <row r="80">
          <cell r="B80" t="str">
            <v>1822.2211.A</v>
          </cell>
          <cell r="E80" t="str">
            <v>Tuyên Quang</v>
          </cell>
          <cell r="G80">
            <v>15</v>
          </cell>
        </row>
        <row r="81">
          <cell r="B81" t="str">
            <v>1826.2211.A</v>
          </cell>
          <cell r="E81" t="str">
            <v>Sơn La</v>
          </cell>
          <cell r="G81">
            <v>30</v>
          </cell>
        </row>
        <row r="82">
          <cell r="B82" t="str">
            <v>1826.2211.A</v>
          </cell>
          <cell r="E82" t="str">
            <v>Sơn La</v>
          </cell>
          <cell r="G82">
            <v>30</v>
          </cell>
        </row>
        <row r="83">
          <cell r="B83" t="str">
            <v>1826.2214.A</v>
          </cell>
          <cell r="E83" t="str">
            <v>Hồng Tiên</v>
          </cell>
          <cell r="G83">
            <v>30</v>
          </cell>
        </row>
        <row r="84">
          <cell r="B84" t="str">
            <v>1826.2214.B</v>
          </cell>
          <cell r="E84" t="str">
            <v>Hồng Tiên</v>
          </cell>
          <cell r="G84">
            <v>30</v>
          </cell>
        </row>
        <row r="85">
          <cell r="B85" t="str">
            <v>1819.2213.A</v>
          </cell>
          <cell r="E85" t="str">
            <v>Thanh Sơn</v>
          </cell>
          <cell r="G85">
            <v>30</v>
          </cell>
        </row>
        <row r="86">
          <cell r="B86" t="str">
            <v>1819.2218.A</v>
          </cell>
          <cell r="E86" t="str">
            <v>Thanh Thủy</v>
          </cell>
          <cell r="G86">
            <v>30</v>
          </cell>
        </row>
        <row r="87">
          <cell r="B87" t="str">
            <v>1819.2218.A</v>
          </cell>
          <cell r="E87" t="str">
            <v>Thanh Thủy</v>
          </cell>
          <cell r="G87">
            <v>30</v>
          </cell>
        </row>
        <row r="88">
          <cell r="B88" t="str">
            <v>1834.2216.A</v>
          </cell>
          <cell r="E88" t="str">
            <v>Nam Sách</v>
          </cell>
        </row>
        <row r="89">
          <cell r="B89" t="str">
            <v>1834.2214.A</v>
          </cell>
          <cell r="E89" t="str">
            <v>PĐ Tp Chí Linh</v>
          </cell>
          <cell r="G89">
            <v>30</v>
          </cell>
        </row>
        <row r="90">
          <cell r="B90" t="str">
            <v>1834.2214.A</v>
          </cell>
          <cell r="E90" t="str">
            <v>PĐ Tp Chí Linh</v>
          </cell>
          <cell r="G90">
            <v>30</v>
          </cell>
        </row>
        <row r="91">
          <cell r="B91" t="str">
            <v>1834.2214.A</v>
          </cell>
          <cell r="E91" t="str">
            <v>PĐ Tp Chí Linh</v>
          </cell>
          <cell r="G91">
            <v>30</v>
          </cell>
        </row>
        <row r="92">
          <cell r="B92" t="str">
            <v>1834.2214.A</v>
          </cell>
          <cell r="E92" t="str">
            <v>PĐ Tp Chí Linh</v>
          </cell>
          <cell r="G92">
            <v>30</v>
          </cell>
        </row>
        <row r="93">
          <cell r="B93" t="str">
            <v>1618.2522.A</v>
          </cell>
          <cell r="E93" t="str">
            <v>Vĩnh Niệm</v>
          </cell>
          <cell r="G93">
            <v>20</v>
          </cell>
        </row>
        <row r="94">
          <cell r="B94" t="str">
            <v>1618.2522.A</v>
          </cell>
          <cell r="E94" t="str">
            <v>Vĩnh Niệm</v>
          </cell>
          <cell r="G94">
            <v>30</v>
          </cell>
        </row>
        <row r="95">
          <cell r="B95" t="str">
            <v>1618.2522.A</v>
          </cell>
          <cell r="E95" t="str">
            <v>Vĩnh Niệm</v>
          </cell>
          <cell r="G95">
            <v>30</v>
          </cell>
        </row>
        <row r="96">
          <cell r="B96" t="str">
            <v>1618.2522.A</v>
          </cell>
          <cell r="E96" t="str">
            <v>Vĩnh Niệm</v>
          </cell>
          <cell r="G96">
            <v>20</v>
          </cell>
        </row>
        <row r="97">
          <cell r="B97" t="str">
            <v>1618.1122.A</v>
          </cell>
          <cell r="E97" t="str">
            <v>Niệm Nghĩa</v>
          </cell>
          <cell r="G97">
            <v>30</v>
          </cell>
        </row>
        <row r="98">
          <cell r="B98" t="str">
            <v>1618.2322.A</v>
          </cell>
          <cell r="E98" t="str">
            <v>Thượng Lý</v>
          </cell>
          <cell r="G98">
            <v>30</v>
          </cell>
        </row>
        <row r="99">
          <cell r="B99" t="str">
            <v>1618.2322.A</v>
          </cell>
          <cell r="E99" t="str">
            <v>Thượng Lý</v>
          </cell>
          <cell r="G99">
            <v>30</v>
          </cell>
        </row>
        <row r="100">
          <cell r="B100" t="str">
            <v>1888.2211.A</v>
          </cell>
          <cell r="E100" t="str">
            <v>Vĩnh Yên</v>
          </cell>
          <cell r="G100">
            <v>30</v>
          </cell>
        </row>
        <row r="101">
          <cell r="B101" t="str">
            <v>1888.2211.A</v>
          </cell>
          <cell r="E101" t="str">
            <v>Vĩnh Yên</v>
          </cell>
          <cell r="G101">
            <v>30</v>
          </cell>
        </row>
        <row r="102">
          <cell r="B102" t="str">
            <v>1888.2211.A</v>
          </cell>
          <cell r="E102" t="str">
            <v>Vĩnh Yên</v>
          </cell>
        </row>
        <row r="103">
          <cell r="B103" t="str">
            <v>1418.1722.A</v>
          </cell>
          <cell r="E103" t="str">
            <v>Cửa Ông</v>
          </cell>
          <cell r="G103">
            <v>30</v>
          </cell>
        </row>
        <row r="104">
          <cell r="B104" t="str">
            <v>1418.1722.A</v>
          </cell>
          <cell r="E104" t="str">
            <v>Cửa Ông</v>
          </cell>
          <cell r="G104">
            <v>30</v>
          </cell>
        </row>
        <row r="105">
          <cell r="B105" t="str">
            <v>1418.1722.A</v>
          </cell>
          <cell r="E105" t="str">
            <v>Cửa Ông</v>
          </cell>
          <cell r="G105">
            <v>30</v>
          </cell>
        </row>
        <row r="106">
          <cell r="B106" t="str">
            <v>1418.1722.A</v>
          </cell>
          <cell r="E106" t="str">
            <v>Cửa Ông</v>
          </cell>
          <cell r="G106">
            <v>30</v>
          </cell>
        </row>
        <row r="107">
          <cell r="B107" t="str">
            <v>1418.1722.A</v>
          </cell>
          <cell r="E107" t="str">
            <v>Cửa Ông</v>
          </cell>
          <cell r="G107">
            <v>30</v>
          </cell>
        </row>
        <row r="108">
          <cell r="B108" t="str">
            <v>1418.1722.A</v>
          </cell>
          <cell r="E108" t="str">
            <v>Cửa Ông</v>
          </cell>
          <cell r="G108">
            <v>30</v>
          </cell>
        </row>
        <row r="109">
          <cell r="B109" t="str">
            <v>1418.1722.A</v>
          </cell>
          <cell r="E109" t="str">
            <v>Cửa Ông</v>
          </cell>
          <cell r="G109">
            <v>30</v>
          </cell>
        </row>
        <row r="110">
          <cell r="B110" t="str">
            <v>1418.1722.A</v>
          </cell>
          <cell r="E110" t="str">
            <v>Cửa Ông</v>
          </cell>
          <cell r="G110">
            <v>30</v>
          </cell>
        </row>
        <row r="111">
          <cell r="B111" t="str">
            <v>1838.2211.A</v>
          </cell>
          <cell r="E111" t="str">
            <v>Hà Tĩnh</v>
          </cell>
          <cell r="G111">
            <v>30</v>
          </cell>
        </row>
        <row r="112">
          <cell r="B112" t="str">
            <v>1849.2212.A</v>
          </cell>
          <cell r="E112" t="str">
            <v>Đức Long BL</v>
          </cell>
          <cell r="G112">
            <v>5</v>
          </cell>
        </row>
        <row r="113">
          <cell r="B113" t="str">
            <v>1893.2216.A</v>
          </cell>
          <cell r="E113" t="str">
            <v>Bù Đốp</v>
          </cell>
          <cell r="G113">
            <v>5</v>
          </cell>
        </row>
        <row r="114">
          <cell r="B114" t="str">
            <v>1893.2212.A</v>
          </cell>
          <cell r="E114" t="str">
            <v>TC Phước Long</v>
          </cell>
          <cell r="G114">
            <v>5</v>
          </cell>
        </row>
        <row r="115">
          <cell r="B115" t="str">
            <v>1893.2212.A</v>
          </cell>
          <cell r="E115" t="str">
            <v>TC Phước Long</v>
          </cell>
          <cell r="G115">
            <v>5</v>
          </cell>
        </row>
        <row r="116">
          <cell r="B116" t="str">
            <v>1850.2214.A</v>
          </cell>
          <cell r="E116" t="str">
            <v>An Sương</v>
          </cell>
          <cell r="G116">
            <v>5</v>
          </cell>
        </row>
        <row r="117">
          <cell r="B117" t="str">
            <v>1850.2214.A</v>
          </cell>
          <cell r="E117" t="str">
            <v>An Sương</v>
          </cell>
          <cell r="G117">
            <v>5</v>
          </cell>
        </row>
        <row r="118">
          <cell r="B118" t="str">
            <v>1850.2214.A</v>
          </cell>
          <cell r="E118" t="str">
            <v>An Sương</v>
          </cell>
          <cell r="G118">
            <v>5</v>
          </cell>
        </row>
        <row r="119">
          <cell r="B119" t="str">
            <v>1850.2214.A</v>
          </cell>
          <cell r="E119" t="str">
            <v>An Sương</v>
          </cell>
        </row>
        <row r="120">
          <cell r="B120" t="str">
            <v>TỔNG CỘNG</v>
          </cell>
          <cell r="G120">
            <v>3073</v>
          </cell>
        </row>
        <row r="121">
          <cell r="G121">
            <v>102.43333333333334</v>
          </cell>
        </row>
      </sheetData>
      <sheetData sheetId="11">
        <row r="3">
          <cell r="B3" t="str">
            <v>1829.2511.A</v>
          </cell>
          <cell r="E3" t="str">
            <v>Giáp Bát</v>
          </cell>
          <cell r="G3">
            <v>30</v>
          </cell>
        </row>
        <row r="4">
          <cell r="B4" t="str">
            <v>1829.2511.A</v>
          </cell>
          <cell r="E4" t="str">
            <v>Giáp Bát</v>
          </cell>
          <cell r="G4">
            <v>30</v>
          </cell>
        </row>
        <row r="5">
          <cell r="B5" t="str">
            <v>1829.2511.A</v>
          </cell>
          <cell r="E5" t="str">
            <v>Giáp Bát</v>
          </cell>
          <cell r="G5">
            <v>30</v>
          </cell>
        </row>
        <row r="6">
          <cell r="B6" t="str">
            <v>1829.2511.A</v>
          </cell>
          <cell r="E6" t="str">
            <v>Giáp Bát</v>
          </cell>
          <cell r="G6">
            <v>60</v>
          </cell>
        </row>
        <row r="7">
          <cell r="B7" t="str">
            <v>1829.2511.A</v>
          </cell>
          <cell r="E7" t="str">
            <v>Giáp Bát</v>
          </cell>
          <cell r="G7">
            <v>30</v>
          </cell>
        </row>
        <row r="8">
          <cell r="B8" t="str">
            <v>1829.2511.A</v>
          </cell>
          <cell r="E8" t="str">
            <v>Giáp Bát</v>
          </cell>
          <cell r="G8">
            <v>30</v>
          </cell>
        </row>
        <row r="9">
          <cell r="B9" t="str">
            <v>1829.2511.A</v>
          </cell>
          <cell r="E9" t="str">
            <v>Giáp Bát</v>
          </cell>
          <cell r="G9">
            <v>30</v>
          </cell>
        </row>
        <row r="10">
          <cell r="B10" t="str">
            <v>1829.2515.A</v>
          </cell>
          <cell r="E10" t="str">
            <v>Nước Ngầm</v>
          </cell>
          <cell r="G10">
            <v>30</v>
          </cell>
        </row>
        <row r="11">
          <cell r="B11" t="str">
            <v>1829.2515.A</v>
          </cell>
          <cell r="E11" t="str">
            <v>Nước Ngầm</v>
          </cell>
          <cell r="G11">
            <v>30</v>
          </cell>
        </row>
        <row r="12">
          <cell r="B12" t="str">
            <v>1829.2515.A</v>
          </cell>
          <cell r="E12" t="str">
            <v>Nước Ngầm</v>
          </cell>
          <cell r="G12">
            <v>30</v>
          </cell>
        </row>
        <row r="13">
          <cell r="B13" t="str">
            <v>Tổng cộng</v>
          </cell>
          <cell r="G13">
            <v>330</v>
          </cell>
        </row>
        <row r="14">
          <cell r="G14">
            <v>11</v>
          </cell>
        </row>
      </sheetData>
      <sheetData sheetId="12">
        <row r="3">
          <cell r="B3" t="str">
            <v>1829.2312.A</v>
          </cell>
          <cell r="E3" t="str">
            <v>Gia Lâm</v>
          </cell>
          <cell r="G3">
            <v>30</v>
          </cell>
        </row>
        <row r="4">
          <cell r="B4" t="str">
            <v>1829.2311.A</v>
          </cell>
          <cell r="E4" t="str">
            <v>Giáp Bát</v>
          </cell>
          <cell r="G4">
            <v>30</v>
          </cell>
        </row>
        <row r="5">
          <cell r="B5" t="str">
            <v>1829.2311.A</v>
          </cell>
          <cell r="E5" t="str">
            <v>Giáp Bát</v>
          </cell>
          <cell r="G5">
            <v>30</v>
          </cell>
        </row>
        <row r="6">
          <cell r="B6" t="str">
            <v>1829.2311.A</v>
          </cell>
          <cell r="E6" t="str">
            <v>Giáp Bát</v>
          </cell>
          <cell r="G6">
            <v>30</v>
          </cell>
        </row>
        <row r="7">
          <cell r="B7" t="str">
            <v>1829.2311.A</v>
          </cell>
          <cell r="E7" t="str">
            <v>Giáp Bát</v>
          </cell>
          <cell r="G7">
            <v>30</v>
          </cell>
        </row>
        <row r="8">
          <cell r="B8" t="str">
            <v>1829.2311.A</v>
          </cell>
          <cell r="E8" t="str">
            <v>Giáp Bát</v>
          </cell>
          <cell r="G8">
            <v>30</v>
          </cell>
        </row>
        <row r="9">
          <cell r="B9" t="str">
            <v>1829.2311.A</v>
          </cell>
          <cell r="E9" t="str">
            <v>Giáp Bát</v>
          </cell>
          <cell r="G9">
            <v>30</v>
          </cell>
        </row>
        <row r="10">
          <cell r="B10" t="str">
            <v>1829.2311.A</v>
          </cell>
          <cell r="E10" t="str">
            <v>Giáp Bát</v>
          </cell>
          <cell r="G10">
            <v>30</v>
          </cell>
        </row>
        <row r="11">
          <cell r="B11" t="str">
            <v>1829.2311.A</v>
          </cell>
          <cell r="E11" t="str">
            <v>Giáp Bát</v>
          </cell>
          <cell r="G11">
            <v>30</v>
          </cell>
        </row>
        <row r="12">
          <cell r="B12" t="str">
            <v>1829.2311.A</v>
          </cell>
          <cell r="E12" t="str">
            <v>Giáp Bát</v>
          </cell>
          <cell r="G12">
            <v>30</v>
          </cell>
        </row>
        <row r="13">
          <cell r="B13" t="str">
            <v>1829.2311.A</v>
          </cell>
          <cell r="E13" t="str">
            <v>Giáp Bát</v>
          </cell>
          <cell r="G13">
            <v>30</v>
          </cell>
        </row>
        <row r="14">
          <cell r="B14" t="str">
            <v>1829.2311.A</v>
          </cell>
          <cell r="E14" t="str">
            <v>Giáp Bát</v>
          </cell>
          <cell r="G14">
            <v>30</v>
          </cell>
        </row>
        <row r="15">
          <cell r="B15" t="str">
            <v>1829.2311.A</v>
          </cell>
          <cell r="E15" t="str">
            <v>Giáp Bát</v>
          </cell>
          <cell r="G15">
            <v>30</v>
          </cell>
        </row>
        <row r="16">
          <cell r="B16" t="str">
            <v>1829.2311.A</v>
          </cell>
          <cell r="E16" t="str">
            <v>Giáp Bát</v>
          </cell>
          <cell r="G16">
            <v>30</v>
          </cell>
        </row>
        <row r="17">
          <cell r="B17" t="str">
            <v>1829.2311.A</v>
          </cell>
          <cell r="E17" t="str">
            <v>Giáp Bát</v>
          </cell>
          <cell r="G17">
            <v>30</v>
          </cell>
        </row>
        <row r="18">
          <cell r="B18" t="str">
            <v>1829.2311.A</v>
          </cell>
          <cell r="E18" t="str">
            <v>Giáp Bát</v>
          </cell>
          <cell r="G18">
            <v>30</v>
          </cell>
        </row>
        <row r="19">
          <cell r="B19" t="str">
            <v>1829.2311.A</v>
          </cell>
          <cell r="E19" t="str">
            <v>Giáp Bát</v>
          </cell>
          <cell r="G19">
            <v>30</v>
          </cell>
        </row>
        <row r="20">
          <cell r="B20" t="str">
            <v>1829.2311.A</v>
          </cell>
          <cell r="E20" t="str">
            <v>Giáp Bát</v>
          </cell>
          <cell r="G20">
            <v>30</v>
          </cell>
        </row>
        <row r="21">
          <cell r="B21" t="str">
            <v>1829.2311.A</v>
          </cell>
          <cell r="E21" t="str">
            <v>Giáp Bát</v>
          </cell>
          <cell r="G21">
            <v>30</v>
          </cell>
        </row>
        <row r="22">
          <cell r="B22" t="str">
            <v>1829.2311.A</v>
          </cell>
          <cell r="E22" t="str">
            <v>Giáp Bát</v>
          </cell>
          <cell r="G22">
            <v>30</v>
          </cell>
        </row>
        <row r="23">
          <cell r="B23" t="str">
            <v>1829.2311.A</v>
          </cell>
          <cell r="E23" t="str">
            <v>Giáp Bát</v>
          </cell>
          <cell r="G23">
            <v>30</v>
          </cell>
        </row>
        <row r="24">
          <cell r="B24" t="str">
            <v>1829.2311.A</v>
          </cell>
          <cell r="E24" t="str">
            <v>Giáp Bát</v>
          </cell>
          <cell r="G24">
            <v>30</v>
          </cell>
        </row>
        <row r="25">
          <cell r="B25" t="str">
            <v>1829.2315.A</v>
          </cell>
          <cell r="E25" t="str">
            <v>Nước Ngầm</v>
          </cell>
          <cell r="G25">
            <v>30</v>
          </cell>
        </row>
        <row r="26">
          <cell r="B26" t="str">
            <v>1829.2315.A</v>
          </cell>
          <cell r="E26" t="str">
            <v>Nước Ngầm</v>
          </cell>
          <cell r="G26">
            <v>30</v>
          </cell>
        </row>
        <row r="27">
          <cell r="B27" t="str">
            <v>1829.2315.A</v>
          </cell>
          <cell r="E27" t="str">
            <v>Nước Ngầm</v>
          </cell>
          <cell r="G27">
            <v>30</v>
          </cell>
        </row>
        <row r="28">
          <cell r="B28" t="str">
            <v>1829.2315.A</v>
          </cell>
          <cell r="E28" t="str">
            <v>Nước Ngầm</v>
          </cell>
          <cell r="G28">
            <v>30</v>
          </cell>
        </row>
        <row r="29">
          <cell r="B29" t="str">
            <v>1829.2315.A</v>
          </cell>
          <cell r="E29" t="str">
            <v>Nước Ngầm</v>
          </cell>
          <cell r="G29">
            <v>30</v>
          </cell>
        </row>
        <row r="30">
          <cell r="B30" t="str">
            <v>1829.2315.A</v>
          </cell>
          <cell r="E30" t="str">
            <v>Nước Ngầm</v>
          </cell>
          <cell r="G30">
            <v>30</v>
          </cell>
        </row>
        <row r="31">
          <cell r="B31" t="str">
            <v>1829.2315.A</v>
          </cell>
          <cell r="E31" t="str">
            <v>Nước Ngầm</v>
          </cell>
          <cell r="G31">
            <v>30</v>
          </cell>
        </row>
        <row r="32">
          <cell r="B32" t="str">
            <v>1829.2315.A</v>
          </cell>
          <cell r="E32" t="str">
            <v>Nước Ngầm</v>
          </cell>
          <cell r="G32">
            <v>30</v>
          </cell>
        </row>
        <row r="33">
          <cell r="B33" t="str">
            <v>1829.2315.A</v>
          </cell>
          <cell r="E33" t="str">
            <v>Nước Ngầm</v>
          </cell>
          <cell r="G33">
            <v>24</v>
          </cell>
        </row>
        <row r="34">
          <cell r="B34" t="str">
            <v>1829.2315.A</v>
          </cell>
          <cell r="E34" t="str">
            <v>Nước Ngầm</v>
          </cell>
          <cell r="G34">
            <v>30</v>
          </cell>
        </row>
        <row r="35">
          <cell r="B35" t="str">
            <v>1829.2315.A</v>
          </cell>
          <cell r="E35" t="str">
            <v>Nước Ngầm</v>
          </cell>
          <cell r="G35">
            <v>30</v>
          </cell>
        </row>
        <row r="36">
          <cell r="B36" t="str">
            <v>1829.2315.A</v>
          </cell>
          <cell r="E36" t="str">
            <v>Nước Ngầm</v>
          </cell>
          <cell r="G36">
            <v>30</v>
          </cell>
        </row>
        <row r="37">
          <cell r="B37" t="str">
            <v>1829.2316.A</v>
          </cell>
          <cell r="E37" t="str">
            <v>Yên Nghĩa</v>
          </cell>
          <cell r="G37">
            <v>30</v>
          </cell>
        </row>
        <row r="38">
          <cell r="B38" t="str">
            <v>1829.2316.A</v>
          </cell>
          <cell r="E38" t="str">
            <v>Yên Nghĩa</v>
          </cell>
          <cell r="G38">
            <v>30</v>
          </cell>
        </row>
        <row r="39">
          <cell r="B39" t="str">
            <v>1829.2316.A</v>
          </cell>
          <cell r="E39" t="str">
            <v>Yên Nghĩa</v>
          </cell>
          <cell r="G39">
            <v>30</v>
          </cell>
        </row>
        <row r="40">
          <cell r="B40" t="str">
            <v>1829.2316.A</v>
          </cell>
          <cell r="E40" t="str">
            <v>Yên Nghĩa</v>
          </cell>
          <cell r="G40">
            <v>30</v>
          </cell>
        </row>
        <row r="41">
          <cell r="B41" t="str">
            <v>1829.2316.A</v>
          </cell>
          <cell r="E41" t="str">
            <v>Yên Nghĩa</v>
          </cell>
          <cell r="G41">
            <v>30</v>
          </cell>
        </row>
        <row r="42">
          <cell r="B42" t="str">
            <v>1829.2317.A</v>
          </cell>
          <cell r="E42" t="str">
            <v>Sơn Tây</v>
          </cell>
          <cell r="G42">
            <v>30</v>
          </cell>
        </row>
        <row r="43">
          <cell r="B43" t="str">
            <v>1899.2311.A</v>
          </cell>
          <cell r="E43" t="str">
            <v>Bắc Ninh</v>
          </cell>
          <cell r="G43">
            <v>30</v>
          </cell>
        </row>
        <row r="44">
          <cell r="B44" t="str">
            <v>1828.2301.A</v>
          </cell>
          <cell r="E44" t="str">
            <v>TT Hoà Bình</v>
          </cell>
          <cell r="G44">
            <v>30</v>
          </cell>
        </row>
        <row r="45">
          <cell r="B45" t="str">
            <v>1218.1623.A</v>
          </cell>
          <cell r="E45" t="str">
            <v>PB Lạng Sơn</v>
          </cell>
          <cell r="G45">
            <v>15</v>
          </cell>
        </row>
        <row r="46">
          <cell r="B46" t="str">
            <v>1218.1623.A</v>
          </cell>
          <cell r="E46" t="str">
            <v>PB Lạng Sơn</v>
          </cell>
        </row>
        <row r="47">
          <cell r="B47" t="str">
            <v>1820.2316.A</v>
          </cell>
          <cell r="E47" t="str">
            <v>TT TP Thái Nguyên</v>
          </cell>
          <cell r="G47">
            <v>30</v>
          </cell>
        </row>
        <row r="48">
          <cell r="B48" t="str">
            <v>1618.2523.A</v>
          </cell>
          <cell r="E48" t="str">
            <v>Vĩnh Niệm</v>
          </cell>
          <cell r="G48">
            <v>30</v>
          </cell>
        </row>
        <row r="49">
          <cell r="B49" t="str">
            <v>1618.2523.A</v>
          </cell>
          <cell r="E49" t="str">
            <v>Vĩnh Niệm</v>
          </cell>
          <cell r="G49">
            <v>30</v>
          </cell>
        </row>
        <row r="50">
          <cell r="B50" t="str">
            <v>1418.1523.A</v>
          </cell>
          <cell r="E50" t="str">
            <v>Cửa Ông</v>
          </cell>
          <cell r="G50">
            <v>30</v>
          </cell>
        </row>
        <row r="51">
          <cell r="B51" t="str">
            <v>1418.1523.A</v>
          </cell>
          <cell r="E51" t="str">
            <v>Cửa Ông</v>
          </cell>
          <cell r="G51">
            <v>30</v>
          </cell>
        </row>
        <row r="52">
          <cell r="B52" t="str">
            <v>1418.1523.A</v>
          </cell>
          <cell r="E52" t="str">
            <v>Cửa Ông</v>
          </cell>
          <cell r="G52">
            <v>30</v>
          </cell>
        </row>
        <row r="53">
          <cell r="B53" t="str">
            <v>1850.2314.A</v>
          </cell>
          <cell r="E53" t="str">
            <v>An Sương</v>
          </cell>
          <cell r="G53">
            <v>5</v>
          </cell>
        </row>
        <row r="54">
          <cell r="B54" t="str">
            <v>1850.2314.A</v>
          </cell>
          <cell r="E54" t="str">
            <v>An Sương</v>
          </cell>
          <cell r="G54">
            <v>3</v>
          </cell>
        </row>
        <row r="55">
          <cell r="B55" t="str">
            <v>1850.2314.A</v>
          </cell>
          <cell r="E55" t="str">
            <v>An Sương</v>
          </cell>
          <cell r="G55">
            <v>15</v>
          </cell>
        </row>
        <row r="56">
          <cell r="B56" t="str">
            <v>1850.2314.A</v>
          </cell>
          <cell r="E56" t="str">
            <v>An Sương</v>
          </cell>
          <cell r="G56">
            <v>7</v>
          </cell>
        </row>
        <row r="57">
          <cell r="B57" t="str">
            <v>1850.2314.A</v>
          </cell>
          <cell r="E57" t="str">
            <v>An Sương</v>
          </cell>
          <cell r="G57">
            <v>4</v>
          </cell>
        </row>
        <row r="58">
          <cell r="B58" t="str">
            <v>1850.2314.A</v>
          </cell>
          <cell r="E58" t="str">
            <v>An Sương</v>
          </cell>
          <cell r="G58">
            <v>7</v>
          </cell>
        </row>
        <row r="59">
          <cell r="B59" t="str">
            <v>Tổng cộng</v>
          </cell>
          <cell r="G59">
            <v>1490</v>
          </cell>
        </row>
        <row r="60">
          <cell r="G60">
            <v>49.666666666666664</v>
          </cell>
        </row>
      </sheetData>
      <sheetData sheetId="13">
        <row r="3">
          <cell r="B3" t="str">
            <v>1829.2412.A</v>
          </cell>
          <cell r="E3" t="str">
            <v>Gia Lâm</v>
          </cell>
          <cell r="G3">
            <v>60</v>
          </cell>
        </row>
        <row r="4">
          <cell r="B4" t="str">
            <v>1829.2411.A</v>
          </cell>
          <cell r="E4" t="str">
            <v>Giáp Bát</v>
          </cell>
          <cell r="G4">
            <v>30</v>
          </cell>
        </row>
        <row r="5">
          <cell r="B5" t="str">
            <v>1829.2411.A</v>
          </cell>
          <cell r="E5" t="str">
            <v>Giáp Bát</v>
          </cell>
          <cell r="G5">
            <v>30</v>
          </cell>
        </row>
        <row r="6">
          <cell r="B6" t="str">
            <v>1829.2411.A</v>
          </cell>
          <cell r="E6" t="str">
            <v>Giáp Bát</v>
          </cell>
          <cell r="G6">
            <v>30</v>
          </cell>
        </row>
        <row r="7">
          <cell r="B7" t="str">
            <v>1829.2411.A</v>
          </cell>
          <cell r="E7" t="str">
            <v>Giáp Bát</v>
          </cell>
          <cell r="G7">
            <v>30</v>
          </cell>
        </row>
        <row r="8">
          <cell r="B8" t="str">
            <v>1829.2411.A</v>
          </cell>
          <cell r="E8" t="str">
            <v>Giáp Bát</v>
          </cell>
          <cell r="G8">
            <v>30</v>
          </cell>
        </row>
        <row r="9">
          <cell r="B9" t="str">
            <v>1829.2411.A</v>
          </cell>
          <cell r="E9" t="str">
            <v>Giáp Bát</v>
          </cell>
          <cell r="G9">
            <v>30</v>
          </cell>
        </row>
        <row r="10">
          <cell r="B10" t="str">
            <v>1829.2411.A</v>
          </cell>
          <cell r="E10" t="str">
            <v>Giáp Bát</v>
          </cell>
          <cell r="G10">
            <v>30</v>
          </cell>
        </row>
        <row r="11">
          <cell r="B11" t="str">
            <v>1829.2411.A</v>
          </cell>
          <cell r="E11" t="str">
            <v>Giáp Bát</v>
          </cell>
          <cell r="G11">
            <v>30</v>
          </cell>
        </row>
        <row r="12">
          <cell r="B12" t="str">
            <v>1829.2411.A</v>
          </cell>
          <cell r="E12" t="str">
            <v>Giáp Bát</v>
          </cell>
          <cell r="G12">
            <v>30</v>
          </cell>
        </row>
        <row r="13">
          <cell r="B13" t="str">
            <v>1829.2411.A</v>
          </cell>
          <cell r="E13" t="str">
            <v>Giáp Bát</v>
          </cell>
          <cell r="G13">
            <v>30</v>
          </cell>
        </row>
        <row r="14">
          <cell r="B14" t="str">
            <v>1829.2411.A</v>
          </cell>
          <cell r="E14" t="str">
            <v>Giáp Bát</v>
          </cell>
          <cell r="G14">
            <v>30</v>
          </cell>
        </row>
        <row r="15">
          <cell r="B15" t="str">
            <v>1829.2411.A</v>
          </cell>
          <cell r="E15" t="str">
            <v>Giáp Bát</v>
          </cell>
          <cell r="G15">
            <v>30</v>
          </cell>
        </row>
        <row r="16">
          <cell r="B16" t="str">
            <v>1829.2411.A</v>
          </cell>
          <cell r="E16" t="str">
            <v>Giáp Bát</v>
          </cell>
          <cell r="G16">
            <v>30</v>
          </cell>
        </row>
        <row r="17">
          <cell r="B17" t="str">
            <v>1829.2411.A</v>
          </cell>
          <cell r="E17" t="str">
            <v>Giáp Bát</v>
          </cell>
          <cell r="G17">
            <v>30</v>
          </cell>
        </row>
        <row r="18">
          <cell r="B18" t="str">
            <v>1829.2411.A</v>
          </cell>
          <cell r="E18" t="str">
            <v>Giáp Bát</v>
          </cell>
          <cell r="G18">
            <v>30</v>
          </cell>
        </row>
        <row r="19">
          <cell r="B19" t="str">
            <v>1829.2411.A</v>
          </cell>
          <cell r="E19" t="str">
            <v>Giáp Bát</v>
          </cell>
          <cell r="G19">
            <v>30</v>
          </cell>
        </row>
        <row r="20">
          <cell r="B20" t="str">
            <v>1829.2411.A</v>
          </cell>
          <cell r="E20" t="str">
            <v>Giáp Bát</v>
          </cell>
          <cell r="G20">
            <v>30</v>
          </cell>
        </row>
        <row r="21">
          <cell r="B21" t="str">
            <v>1829.2411.A</v>
          </cell>
          <cell r="E21" t="str">
            <v>Giáp Bát</v>
          </cell>
          <cell r="G21">
            <v>30</v>
          </cell>
        </row>
        <row r="22">
          <cell r="B22" t="str">
            <v>1829.2411.A</v>
          </cell>
          <cell r="E22" t="str">
            <v>Giáp Bát</v>
          </cell>
          <cell r="G22">
            <v>30</v>
          </cell>
        </row>
        <row r="23">
          <cell r="B23" t="str">
            <v>1829.2411.A</v>
          </cell>
          <cell r="E23" t="str">
            <v>Giáp Bát</v>
          </cell>
          <cell r="G23">
            <v>30</v>
          </cell>
        </row>
        <row r="24">
          <cell r="B24" t="str">
            <v>1829.2411.A</v>
          </cell>
          <cell r="E24" t="str">
            <v>Giáp Bát</v>
          </cell>
          <cell r="G24">
            <v>30</v>
          </cell>
        </row>
        <row r="25">
          <cell r="B25" t="str">
            <v>1829.2411.A</v>
          </cell>
          <cell r="E25" t="str">
            <v>Giáp Bát</v>
          </cell>
          <cell r="G25">
            <v>30</v>
          </cell>
        </row>
        <row r="26">
          <cell r="B26" t="str">
            <v>1829.2411.A</v>
          </cell>
          <cell r="E26" t="str">
            <v>Giáp Bát</v>
          </cell>
          <cell r="G26">
            <v>30</v>
          </cell>
        </row>
        <row r="27">
          <cell r="B27" t="str">
            <v>1829.2411.A</v>
          </cell>
          <cell r="E27" t="str">
            <v>Giáp Bát</v>
          </cell>
          <cell r="G27">
            <v>30</v>
          </cell>
        </row>
        <row r="28">
          <cell r="B28" t="str">
            <v>1829.2411.A</v>
          </cell>
          <cell r="E28" t="str">
            <v>Giáp Bát</v>
          </cell>
          <cell r="G28">
            <v>30</v>
          </cell>
        </row>
        <row r="29">
          <cell r="B29" t="str">
            <v>1829.2411.A</v>
          </cell>
          <cell r="E29" t="str">
            <v>Giáp Bát</v>
          </cell>
          <cell r="G29">
            <v>30</v>
          </cell>
        </row>
        <row r="30">
          <cell r="B30" t="str">
            <v>1829.2415.A</v>
          </cell>
          <cell r="E30" t="str">
            <v>Nước Ngầm</v>
          </cell>
          <cell r="G30">
            <v>30</v>
          </cell>
        </row>
        <row r="31">
          <cell r="B31" t="str">
            <v>1829.2415.A</v>
          </cell>
          <cell r="E31" t="str">
            <v>Nước Ngầm</v>
          </cell>
          <cell r="G31">
            <v>30</v>
          </cell>
        </row>
        <row r="32">
          <cell r="B32" t="str">
            <v>1829.2415.A</v>
          </cell>
          <cell r="E32" t="str">
            <v>Nước Ngầm</v>
          </cell>
          <cell r="G32">
            <v>30</v>
          </cell>
        </row>
        <row r="33">
          <cell r="B33" t="str">
            <v>1829.2415.A</v>
          </cell>
          <cell r="E33" t="str">
            <v>Nước Ngầm</v>
          </cell>
          <cell r="G33">
            <v>30</v>
          </cell>
        </row>
        <row r="34">
          <cell r="B34" t="str">
            <v>1829.2415.A</v>
          </cell>
          <cell r="E34" t="str">
            <v>Nước Ngầm</v>
          </cell>
          <cell r="G34">
            <v>30</v>
          </cell>
        </row>
        <row r="35">
          <cell r="B35" t="str">
            <v>1829.2415.A</v>
          </cell>
          <cell r="E35" t="str">
            <v>Nước Ngầm</v>
          </cell>
          <cell r="G35">
            <v>30</v>
          </cell>
        </row>
        <row r="36">
          <cell r="B36" t="str">
            <v>1829.2415.A</v>
          </cell>
          <cell r="E36" t="str">
            <v>Nước Ngầm</v>
          </cell>
          <cell r="G36">
            <v>30</v>
          </cell>
        </row>
        <row r="37">
          <cell r="B37" t="str">
            <v>1829.2415.A</v>
          </cell>
          <cell r="E37" t="str">
            <v>Nước Ngầm</v>
          </cell>
          <cell r="G37">
            <v>30</v>
          </cell>
        </row>
        <row r="38">
          <cell r="B38" t="str">
            <v>1829.2415.A</v>
          </cell>
          <cell r="E38" t="str">
            <v>Nước Ngầm</v>
          </cell>
          <cell r="G38">
            <v>30</v>
          </cell>
        </row>
        <row r="39">
          <cell r="B39" t="str">
            <v>1829.2415.A</v>
          </cell>
          <cell r="E39" t="str">
            <v>Nước Ngầm</v>
          </cell>
          <cell r="G39">
            <v>30</v>
          </cell>
        </row>
        <row r="40">
          <cell r="B40" t="str">
            <v>1829.2415.A</v>
          </cell>
          <cell r="E40" t="str">
            <v>Nước Ngầm</v>
          </cell>
          <cell r="G40">
            <v>30</v>
          </cell>
        </row>
        <row r="41">
          <cell r="B41" t="str">
            <v>1829.2415.A</v>
          </cell>
          <cell r="E41" t="str">
            <v>Nước Ngầm</v>
          </cell>
          <cell r="G41">
            <v>30</v>
          </cell>
        </row>
        <row r="42">
          <cell r="B42" t="str">
            <v>1829.2416.A</v>
          </cell>
          <cell r="E42" t="str">
            <v>Yên Nghĩa</v>
          </cell>
          <cell r="G42">
            <v>30</v>
          </cell>
        </row>
        <row r="43">
          <cell r="B43" t="str">
            <v>1829.2416.A</v>
          </cell>
          <cell r="E43" t="str">
            <v>Yên Nghĩa</v>
          </cell>
          <cell r="G43">
            <v>30</v>
          </cell>
        </row>
        <row r="44">
          <cell r="B44" t="str">
            <v>1829.2416.A</v>
          </cell>
          <cell r="E44" t="str">
            <v>Yên Nghĩa</v>
          </cell>
          <cell r="G44">
            <v>30</v>
          </cell>
        </row>
        <row r="45">
          <cell r="B45" t="str">
            <v>1829.2416.A</v>
          </cell>
          <cell r="E45" t="str">
            <v>Yên Nghĩa</v>
          </cell>
          <cell r="G45">
            <v>30</v>
          </cell>
        </row>
        <row r="46">
          <cell r="B46" t="str">
            <v>1829.2416.A</v>
          </cell>
          <cell r="E46" t="str">
            <v>Yên Nghĩa</v>
          </cell>
          <cell r="G46">
            <v>30</v>
          </cell>
        </row>
        <row r="47">
          <cell r="B47" t="str">
            <v>1829.2416.A</v>
          </cell>
          <cell r="E47" t="str">
            <v>Yên Nghĩa</v>
          </cell>
          <cell r="G47">
            <v>30</v>
          </cell>
        </row>
        <row r="48">
          <cell r="B48" t="str">
            <v>1829.2416.A</v>
          </cell>
          <cell r="E48" t="str">
            <v>Yên Nghĩa</v>
          </cell>
          <cell r="G48">
            <v>30</v>
          </cell>
        </row>
        <row r="49">
          <cell r="B49" t="str">
            <v>1829.2416.A</v>
          </cell>
          <cell r="E49" t="str">
            <v>Yên Nghĩa</v>
          </cell>
          <cell r="G49">
            <v>30</v>
          </cell>
        </row>
        <row r="50">
          <cell r="B50" t="str">
            <v>1829.2416.A</v>
          </cell>
          <cell r="E50" t="str">
            <v>Yên Nghĩa</v>
          </cell>
          <cell r="G50">
            <v>30</v>
          </cell>
        </row>
        <row r="51">
          <cell r="B51" t="str">
            <v>1829.2416.A</v>
          </cell>
          <cell r="E51" t="str">
            <v>Yên Nghĩa</v>
          </cell>
          <cell r="G51">
            <v>30</v>
          </cell>
        </row>
        <row r="52">
          <cell r="B52" t="str">
            <v>1888.2415.A</v>
          </cell>
          <cell r="E52" t="str">
            <v>Phúc Yên</v>
          </cell>
          <cell r="G52">
            <v>30</v>
          </cell>
        </row>
        <row r="53">
          <cell r="B53" t="str">
            <v>1823.2411.A</v>
          </cell>
          <cell r="E53" t="str">
            <v>PN Hà Giang</v>
          </cell>
          <cell r="G53">
            <v>15</v>
          </cell>
        </row>
        <row r="54">
          <cell r="B54" t="str">
            <v>1820.2412.A</v>
          </cell>
          <cell r="E54" t="str">
            <v>Đại Từ</v>
          </cell>
          <cell r="G54">
            <v>30</v>
          </cell>
        </row>
        <row r="55">
          <cell r="B55" t="str">
            <v>1820.2412.A</v>
          </cell>
          <cell r="E55" t="str">
            <v>Đại Từ</v>
          </cell>
          <cell r="G55">
            <v>30</v>
          </cell>
        </row>
        <row r="56">
          <cell r="B56" t="str">
            <v>1820.2412.A</v>
          </cell>
          <cell r="E56" t="str">
            <v>Đại Từ</v>
          </cell>
          <cell r="G56">
            <v>30</v>
          </cell>
        </row>
        <row r="57">
          <cell r="B57" t="str">
            <v>1899.2411.A</v>
          </cell>
          <cell r="E57" t="str">
            <v>Bắc Ninh</v>
          </cell>
          <cell r="G57">
            <v>30</v>
          </cell>
        </row>
        <row r="58">
          <cell r="B58" t="str">
            <v>1899.2411.A</v>
          </cell>
          <cell r="E58" t="str">
            <v>Bắc Ninh</v>
          </cell>
          <cell r="G58">
            <v>30</v>
          </cell>
        </row>
        <row r="59">
          <cell r="B59" t="str">
            <v>1820.2417.A</v>
          </cell>
          <cell r="E59" t="str">
            <v>Định Hóa</v>
          </cell>
          <cell r="G59">
            <v>30</v>
          </cell>
        </row>
        <row r="60">
          <cell r="B60" t="str">
            <v>1820.2416.A</v>
          </cell>
          <cell r="E60" t="str">
            <v>TT TP Thái Nguyên</v>
          </cell>
          <cell r="G60">
            <v>30</v>
          </cell>
        </row>
        <row r="61">
          <cell r="B61" t="str">
            <v>1820.2416.A</v>
          </cell>
          <cell r="E61" t="str">
            <v>TT TP Thái Nguyên</v>
          </cell>
          <cell r="G61">
            <v>30</v>
          </cell>
        </row>
        <row r="62">
          <cell r="B62" t="str">
            <v>1820.2416.A</v>
          </cell>
          <cell r="E62" t="str">
            <v>TT TP Thái Nguyên</v>
          </cell>
          <cell r="G62">
            <v>30</v>
          </cell>
        </row>
        <row r="63">
          <cell r="B63" t="str">
            <v>1819.2420.A</v>
          </cell>
          <cell r="E63" t="str">
            <v>Thanh Ba</v>
          </cell>
          <cell r="G63">
            <v>30</v>
          </cell>
        </row>
        <row r="64">
          <cell r="B64" t="str">
            <v>1819.2420.A</v>
          </cell>
          <cell r="E64" t="str">
            <v>Thanh Ba</v>
          </cell>
          <cell r="G64">
            <v>30</v>
          </cell>
        </row>
        <row r="65">
          <cell r="B65" t="str">
            <v>1819.2420.A</v>
          </cell>
          <cell r="E65" t="str">
            <v>Thanh Ba</v>
          </cell>
          <cell r="G65">
            <v>30</v>
          </cell>
        </row>
        <row r="66">
          <cell r="B66" t="str">
            <v>1819.2420.A</v>
          </cell>
          <cell r="E66" t="str">
            <v>Thanh Ba</v>
          </cell>
          <cell r="G66">
            <v>30</v>
          </cell>
        </row>
        <row r="67">
          <cell r="B67" t="str">
            <v>1819.2420.A</v>
          </cell>
          <cell r="E67" t="str">
            <v>Thanh Ba</v>
          </cell>
          <cell r="G67">
            <v>30</v>
          </cell>
        </row>
        <row r="68">
          <cell r="B68" t="str">
            <v>1828.2401.A</v>
          </cell>
          <cell r="E68" t="str">
            <v>TT Hòa Bình</v>
          </cell>
          <cell r="G68">
            <v>30</v>
          </cell>
        </row>
        <row r="69">
          <cell r="B69" t="str">
            <v>1828.2403.A</v>
          </cell>
          <cell r="E69" t="str">
            <v>Bình An</v>
          </cell>
          <cell r="G69">
            <v>30</v>
          </cell>
        </row>
        <row r="70">
          <cell r="B70" t="str">
            <v>1218.1624.A</v>
          </cell>
          <cell r="E70" t="str">
            <v>PB Lạng Sơn</v>
          </cell>
          <cell r="G70">
            <v>30</v>
          </cell>
        </row>
        <row r="71">
          <cell r="B71" t="str">
            <v>1218.1624.A</v>
          </cell>
          <cell r="E71" t="str">
            <v>PB Lạng Sơn</v>
          </cell>
          <cell r="G71">
            <v>30</v>
          </cell>
        </row>
        <row r="72">
          <cell r="B72" t="str">
            <v>1218.1624.A</v>
          </cell>
          <cell r="E72" t="str">
            <v>PB Lạng Sơn</v>
          </cell>
          <cell r="G72">
            <v>30</v>
          </cell>
        </row>
        <row r="73">
          <cell r="B73" t="str">
            <v>1218.1624.A</v>
          </cell>
          <cell r="E73" t="str">
            <v>PB Lạng Sơn</v>
          </cell>
          <cell r="G73">
            <v>30</v>
          </cell>
        </row>
        <row r="74">
          <cell r="B74" t="str">
            <v>1618.1724.A</v>
          </cell>
          <cell r="E74" t="str">
            <v>Đồ Sơn</v>
          </cell>
          <cell r="G74">
            <v>30</v>
          </cell>
        </row>
        <row r="75">
          <cell r="B75" t="str">
            <v>1618.2524.A</v>
          </cell>
          <cell r="E75" t="str">
            <v>Vĩnh Niệm</v>
          </cell>
          <cell r="G75">
            <v>30</v>
          </cell>
        </row>
        <row r="76">
          <cell r="B76" t="str">
            <v>1418.1524.A</v>
          </cell>
          <cell r="E76" t="str">
            <v>Cửa Ông</v>
          </cell>
          <cell r="G76">
            <v>30</v>
          </cell>
        </row>
        <row r="77">
          <cell r="B77" t="str">
            <v>1418.1524.A</v>
          </cell>
          <cell r="E77" t="str">
            <v>Cửa Ông</v>
          </cell>
          <cell r="G77">
            <v>30</v>
          </cell>
        </row>
        <row r="78">
          <cell r="B78" t="str">
            <v>1418.1624.A</v>
          </cell>
          <cell r="E78" t="str">
            <v>Mông Dương</v>
          </cell>
          <cell r="G78">
            <v>30</v>
          </cell>
        </row>
        <row r="79">
          <cell r="B79" t="str">
            <v>1418.2724.A</v>
          </cell>
          <cell r="E79" t="str">
            <v>Cẩm Hải</v>
          </cell>
          <cell r="G79">
            <v>30</v>
          </cell>
        </row>
        <row r="80">
          <cell r="B80" t="str">
            <v>1418.2724.A</v>
          </cell>
          <cell r="E80" t="str">
            <v>Cẩm Hải</v>
          </cell>
          <cell r="G80">
            <v>30</v>
          </cell>
        </row>
        <row r="81">
          <cell r="B81" t="str">
            <v>1418.2724.A</v>
          </cell>
          <cell r="E81" t="str">
            <v>Cẩm Hải</v>
          </cell>
          <cell r="G81">
            <v>30</v>
          </cell>
        </row>
        <row r="82">
          <cell r="B82" t="str">
            <v>Tổng cộng</v>
          </cell>
          <cell r="G82">
            <v>2385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3" sqref="H3"/>
    </sheetView>
  </sheetViews>
  <sheetFormatPr defaultColWidth="9" defaultRowHeight="15"/>
  <cols>
    <col min="1" max="1" width="3.8984375" style="26" bestFit="1" customWidth="1"/>
    <col min="2" max="2" width="13.19921875" style="27" customWidth="1"/>
    <col min="3" max="3" width="23.296875" style="28" bestFit="1" customWidth="1"/>
    <col min="4" max="4" width="10.796875" style="28" bestFit="1" customWidth="1"/>
    <col min="5" max="5" width="13.19921875" style="28" bestFit="1" customWidth="1"/>
    <col min="6" max="6" width="6.09765625" style="29" bestFit="1" customWidth="1"/>
    <col min="7" max="7" width="38.296875" style="28" customWidth="1"/>
    <col min="8" max="8" width="15.796875" style="33" bestFit="1" customWidth="1"/>
    <col min="9" max="9" width="15.8984375" style="82" bestFit="1" customWidth="1"/>
    <col min="10" max="10" width="15.796875" style="82" bestFit="1" customWidth="1"/>
    <col min="11" max="11" width="13.296875" style="11" bestFit="1" customWidth="1"/>
    <col min="12" max="12" width="11.8984375" style="27" bestFit="1" customWidth="1"/>
    <col min="13" max="13" width="10.8984375" style="27" bestFit="1" customWidth="1"/>
    <col min="14" max="14" width="11.8984375" style="11" bestFit="1" customWidth="1"/>
    <col min="15" max="18" width="9" style="11" customWidth="1"/>
    <col min="19" max="21" width="9" style="263" customWidth="1"/>
    <col min="22" max="24" width="9" style="57" customWidth="1"/>
    <col min="25" max="26" width="11.3984375" style="57" customWidth="1"/>
    <col min="27" max="16384" width="9" style="11" customWidth="1"/>
  </cols>
  <sheetData>
    <row r="1" spans="1:21" s="1" customFormat="1" ht="69" customHeight="1">
      <c r="A1" s="650" t="s">
        <v>1810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281"/>
      <c r="T1" s="281"/>
      <c r="U1" s="281"/>
    </row>
    <row r="2" spans="1:26" s="7" customFormat="1" ht="78.75">
      <c r="A2" s="2" t="s">
        <v>205</v>
      </c>
      <c r="B2" s="3" t="s">
        <v>196</v>
      </c>
      <c r="C2" s="3" t="s">
        <v>197</v>
      </c>
      <c r="D2" s="3" t="s">
        <v>198</v>
      </c>
      <c r="E2" s="3" t="s">
        <v>199</v>
      </c>
      <c r="F2" s="4" t="s">
        <v>200</v>
      </c>
      <c r="G2" s="3" t="s">
        <v>338</v>
      </c>
      <c r="H2" s="2" t="s">
        <v>33</v>
      </c>
      <c r="I2" s="5" t="s">
        <v>613</v>
      </c>
      <c r="J2" s="2" t="s">
        <v>34</v>
      </c>
      <c r="K2" s="6" t="s">
        <v>195</v>
      </c>
      <c r="L2" s="2" t="s">
        <v>187</v>
      </c>
      <c r="M2" s="2" t="s">
        <v>438</v>
      </c>
      <c r="N2" s="2" t="s">
        <v>791</v>
      </c>
      <c r="O2" s="2" t="s">
        <v>1244</v>
      </c>
      <c r="P2" s="2" t="s">
        <v>1371</v>
      </c>
      <c r="Q2" s="2" t="s">
        <v>1482</v>
      </c>
      <c r="R2" s="2" t="s">
        <v>1536</v>
      </c>
      <c r="S2" s="2" t="s">
        <v>1614</v>
      </c>
      <c r="T2" s="2" t="s">
        <v>1694</v>
      </c>
      <c r="U2" s="2" t="s">
        <v>1738</v>
      </c>
      <c r="V2" s="2" t="s">
        <v>1787</v>
      </c>
      <c r="W2" s="2" t="s">
        <v>1808</v>
      </c>
      <c r="X2" s="2" t="s">
        <v>1856</v>
      </c>
      <c r="Y2" s="2" t="s">
        <v>1912</v>
      </c>
      <c r="Z2" s="2" t="s">
        <v>1994</v>
      </c>
    </row>
    <row r="3" spans="1:26" s="72" customFormat="1" ht="72">
      <c r="A3" s="113">
        <v>1</v>
      </c>
      <c r="B3" s="114" t="s">
        <v>977</v>
      </c>
      <c r="C3" s="115" t="s">
        <v>255</v>
      </c>
      <c r="D3" s="115" t="s">
        <v>245</v>
      </c>
      <c r="E3" s="115" t="s">
        <v>256</v>
      </c>
      <c r="F3" s="119">
        <v>87</v>
      </c>
      <c r="G3" s="115" t="s">
        <v>390</v>
      </c>
      <c r="H3" s="118">
        <f>_xlfn.SUMIFS('[3]ND'!$G$3:$G$96,'[3]ND'!$B$3:$B$96,B3,'[3]ND'!$E$3:$E$96,E3)</f>
        <v>1200</v>
      </c>
      <c r="I3" s="118">
        <v>1740</v>
      </c>
      <c r="J3" s="118">
        <f aca="true" t="shared" si="0" ref="J3:J39">I3-H3</f>
        <v>540</v>
      </c>
      <c r="K3" s="115" t="s">
        <v>1608</v>
      </c>
      <c r="L3" s="100">
        <v>874</v>
      </c>
      <c r="M3" s="100"/>
      <c r="N3" s="121"/>
      <c r="O3" s="121"/>
      <c r="P3" s="121"/>
      <c r="Q3" s="12" t="s">
        <v>1495</v>
      </c>
      <c r="R3" s="266" t="s">
        <v>1537</v>
      </c>
      <c r="S3" s="266" t="s">
        <v>1615</v>
      </c>
      <c r="T3" s="266"/>
      <c r="U3" s="266">
        <v>920</v>
      </c>
      <c r="V3" s="266" t="s">
        <v>1789</v>
      </c>
      <c r="W3" s="266" t="s">
        <v>1809</v>
      </c>
      <c r="X3" s="266"/>
      <c r="Y3" s="177" t="s">
        <v>1928</v>
      </c>
      <c r="Z3" s="266" t="s">
        <v>1995</v>
      </c>
    </row>
    <row r="4" spans="1:26" s="72" customFormat="1" ht="31.5">
      <c r="A4" s="113">
        <f aca="true" t="shared" si="1" ref="A4:A40">A3+1</f>
        <v>2</v>
      </c>
      <c r="B4" s="100" t="s">
        <v>176</v>
      </c>
      <c r="C4" s="215" t="s">
        <v>255</v>
      </c>
      <c r="D4" s="215" t="s">
        <v>245</v>
      </c>
      <c r="E4" s="115" t="s">
        <v>177</v>
      </c>
      <c r="F4" s="90">
        <v>80</v>
      </c>
      <c r="G4" s="115" t="s">
        <v>175</v>
      </c>
      <c r="H4" s="118">
        <f>_xlfn.SUMIFS('[3]ND'!$G$3:$G$96,'[3]ND'!$B$3:$B$96,B4,'[3]ND'!$E$3:$E$96,E4)</f>
        <v>30</v>
      </c>
      <c r="I4" s="118">
        <v>600</v>
      </c>
      <c r="J4" s="118">
        <f t="shared" si="0"/>
        <v>570</v>
      </c>
      <c r="K4" s="115" t="str">
        <f aca="true" t="shared" si="2" ref="K4:K51">IF(J4&gt;0,"Tiếp tục phát triển","Lưu lượng đã hết")</f>
        <v>Tiếp tục phát triển</v>
      </c>
      <c r="L4" s="100">
        <v>69</v>
      </c>
      <c r="M4" s="100"/>
      <c r="N4" s="121"/>
      <c r="O4" s="121"/>
      <c r="P4" s="121"/>
      <c r="Q4" s="121"/>
      <c r="R4" s="121"/>
      <c r="S4" s="268"/>
      <c r="T4" s="268"/>
      <c r="U4" s="268"/>
      <c r="V4" s="13"/>
      <c r="W4" s="13"/>
      <c r="X4" s="13"/>
      <c r="Y4" s="13"/>
      <c r="Z4" s="13"/>
    </row>
    <row r="5" spans="1:26" s="72" customFormat="1" ht="126">
      <c r="A5" s="113">
        <f t="shared" si="1"/>
        <v>3</v>
      </c>
      <c r="B5" s="53" t="s">
        <v>978</v>
      </c>
      <c r="C5" s="78" t="s">
        <v>255</v>
      </c>
      <c r="D5" s="78" t="s">
        <v>245</v>
      </c>
      <c r="E5" s="78" t="s">
        <v>201</v>
      </c>
      <c r="F5" s="118">
        <v>132</v>
      </c>
      <c r="G5" s="115" t="s">
        <v>1364</v>
      </c>
      <c r="H5" s="118">
        <f>_xlfn.SUMIFS('[3]ND'!$G$3:$G$96,'[3]ND'!$B$3:$B$96,B5,'[3]ND'!$E$3:$E$96,E5)</f>
        <v>30</v>
      </c>
      <c r="I5" s="118">
        <v>120</v>
      </c>
      <c r="J5" s="118">
        <f t="shared" si="0"/>
        <v>90</v>
      </c>
      <c r="K5" s="115" t="str">
        <f t="shared" si="2"/>
        <v>Tiếp tục phát triển</v>
      </c>
      <c r="L5" s="100">
        <v>875</v>
      </c>
      <c r="M5" s="100"/>
      <c r="N5" s="121"/>
      <c r="O5" s="115"/>
      <c r="P5" s="115" t="s">
        <v>1374</v>
      </c>
      <c r="Q5" s="121"/>
      <c r="R5" s="121"/>
      <c r="S5" s="268"/>
      <c r="T5" s="268"/>
      <c r="U5" s="268"/>
      <c r="V5" s="13"/>
      <c r="W5" s="13"/>
      <c r="X5" s="13"/>
      <c r="Y5" s="13"/>
      <c r="Z5" s="13"/>
    </row>
    <row r="6" spans="1:26" s="72" customFormat="1" ht="31.5">
      <c r="A6" s="113">
        <f t="shared" si="1"/>
        <v>4</v>
      </c>
      <c r="B6" s="53" t="s">
        <v>979</v>
      </c>
      <c r="C6" s="115" t="s">
        <v>208</v>
      </c>
      <c r="D6" s="115" t="s">
        <v>245</v>
      </c>
      <c r="E6" s="115" t="s">
        <v>209</v>
      </c>
      <c r="F6" s="119">
        <v>150</v>
      </c>
      <c r="G6" s="115" t="s">
        <v>54</v>
      </c>
      <c r="H6" s="118">
        <f>_xlfn.SUMIFS('[3]ND'!$G$3:$G$96,'[3]ND'!$B$3:$B$96,B6,'[3]ND'!$E$3:$E$96,E6)</f>
        <v>60</v>
      </c>
      <c r="I6" s="118">
        <v>240</v>
      </c>
      <c r="J6" s="118">
        <f t="shared" si="0"/>
        <v>180</v>
      </c>
      <c r="K6" s="115" t="str">
        <f t="shared" si="2"/>
        <v>Tiếp tục phát triển</v>
      </c>
      <c r="L6" s="100">
        <v>1012</v>
      </c>
      <c r="M6" s="100"/>
      <c r="N6" s="121"/>
      <c r="O6" s="121"/>
      <c r="P6" s="121"/>
      <c r="Q6" s="121"/>
      <c r="R6" s="121"/>
      <c r="S6" s="268"/>
      <c r="T6" s="268"/>
      <c r="U6" s="268"/>
      <c r="V6" s="13"/>
      <c r="W6" s="13"/>
      <c r="X6" s="13"/>
      <c r="Y6" s="13"/>
      <c r="Z6" s="13"/>
    </row>
    <row r="7" spans="1:26" s="72" customFormat="1" ht="31.5">
      <c r="A7" s="113">
        <f t="shared" si="1"/>
        <v>5</v>
      </c>
      <c r="B7" s="114" t="s">
        <v>980</v>
      </c>
      <c r="C7" s="115" t="s">
        <v>246</v>
      </c>
      <c r="D7" s="115" t="s">
        <v>245</v>
      </c>
      <c r="E7" s="115" t="s">
        <v>247</v>
      </c>
      <c r="F7" s="119">
        <v>120</v>
      </c>
      <c r="G7" s="115" t="s">
        <v>55</v>
      </c>
      <c r="H7" s="118">
        <f>_xlfn.SUMIFS('[3]ND'!$G$3:$G$96,'[3]ND'!$B$3:$B$96,B7,'[3]ND'!$E$3:$E$96,E7)</f>
        <v>90</v>
      </c>
      <c r="I7" s="118">
        <v>240</v>
      </c>
      <c r="J7" s="118">
        <f t="shared" si="0"/>
        <v>150</v>
      </c>
      <c r="K7" s="115" t="str">
        <f t="shared" si="2"/>
        <v>Tiếp tục phát triển</v>
      </c>
      <c r="L7" s="100">
        <v>1015</v>
      </c>
      <c r="M7" s="100"/>
      <c r="N7" s="121"/>
      <c r="O7" s="121"/>
      <c r="P7" s="121"/>
      <c r="Q7" s="121"/>
      <c r="R7" s="121"/>
      <c r="S7" s="268"/>
      <c r="T7" s="268"/>
      <c r="U7" s="268"/>
      <c r="V7" s="13"/>
      <c r="W7" s="13"/>
      <c r="X7" s="13"/>
      <c r="Y7" s="13"/>
      <c r="Z7" s="13"/>
    </row>
    <row r="8" spans="1:26" s="72" customFormat="1" ht="47.25">
      <c r="A8" s="113">
        <f t="shared" si="1"/>
        <v>6</v>
      </c>
      <c r="B8" s="114" t="s">
        <v>1510</v>
      </c>
      <c r="C8" s="115" t="s">
        <v>1438</v>
      </c>
      <c r="D8" s="115" t="s">
        <v>245</v>
      </c>
      <c r="E8" s="115" t="s">
        <v>1511</v>
      </c>
      <c r="F8" s="119">
        <v>70</v>
      </c>
      <c r="G8" s="115" t="s">
        <v>1512</v>
      </c>
      <c r="H8" s="118">
        <f>_xlfn.SUMIFS('[3]ND'!$G$3:$G$96,'[3]ND'!$B$3:$B$96,B8,'[3]ND'!$E$3:$E$96,E8)</f>
        <v>0</v>
      </c>
      <c r="I8" s="118">
        <v>900</v>
      </c>
      <c r="J8" s="118">
        <f>I8-H8</f>
        <v>900</v>
      </c>
      <c r="K8" s="115" t="str">
        <f>IF(J8&gt;0,"Tiếp tục phát triển","Lưu lượng đã hết")</f>
        <v>Tiếp tục phát triển</v>
      </c>
      <c r="L8" s="100"/>
      <c r="M8" s="100"/>
      <c r="N8" s="121"/>
      <c r="O8" s="121"/>
      <c r="P8" s="121"/>
      <c r="Q8" s="121">
        <v>4590</v>
      </c>
      <c r="R8" s="121"/>
      <c r="S8" s="268"/>
      <c r="T8" s="268"/>
      <c r="U8" s="268"/>
      <c r="V8" s="165"/>
      <c r="W8" s="165"/>
      <c r="X8" s="165"/>
      <c r="Y8" s="165"/>
      <c r="Z8" s="165"/>
    </row>
    <row r="9" spans="1:26" s="72" customFormat="1" ht="47.25">
      <c r="A9" s="113">
        <f t="shared" si="1"/>
        <v>7</v>
      </c>
      <c r="B9" s="114" t="s">
        <v>981</v>
      </c>
      <c r="C9" s="78" t="s">
        <v>305</v>
      </c>
      <c r="D9" s="78" t="s">
        <v>245</v>
      </c>
      <c r="E9" s="78" t="s">
        <v>306</v>
      </c>
      <c r="F9" s="118">
        <v>120</v>
      </c>
      <c r="G9" s="115" t="s">
        <v>56</v>
      </c>
      <c r="H9" s="118">
        <f>_xlfn.SUMIFS('[3]ND'!$G$3:$G$96,'[3]ND'!$B$3:$B$96,B9,'[3]ND'!$E$3:$E$96,E9)</f>
        <v>60</v>
      </c>
      <c r="I9" s="118">
        <v>60</v>
      </c>
      <c r="J9" s="118">
        <f t="shared" si="0"/>
        <v>0</v>
      </c>
      <c r="K9" s="115" t="str">
        <f t="shared" si="2"/>
        <v>Lưu lượng đã hết</v>
      </c>
      <c r="L9" s="100">
        <v>993</v>
      </c>
      <c r="M9" s="100"/>
      <c r="N9" s="121"/>
      <c r="O9" s="121"/>
      <c r="P9" s="121"/>
      <c r="Q9" s="121"/>
      <c r="R9" s="121"/>
      <c r="S9" s="268"/>
      <c r="T9" s="268"/>
      <c r="U9" s="268"/>
      <c r="V9" s="13"/>
      <c r="W9" s="13"/>
      <c r="X9" s="13"/>
      <c r="Y9" s="13"/>
      <c r="Z9" s="13"/>
    </row>
    <row r="10" spans="1:26" s="179" customFormat="1" ht="63">
      <c r="A10" s="113">
        <f t="shared" si="1"/>
        <v>8</v>
      </c>
      <c r="B10" s="189" t="s">
        <v>737</v>
      </c>
      <c r="C10" s="206" t="s">
        <v>305</v>
      </c>
      <c r="D10" s="206" t="s">
        <v>245</v>
      </c>
      <c r="E10" s="206" t="s">
        <v>738</v>
      </c>
      <c r="F10" s="181">
        <v>170</v>
      </c>
      <c r="G10" s="183" t="s">
        <v>1456</v>
      </c>
      <c r="H10" s="118">
        <f>_xlfn.SUMIFS('[3]ND'!$G$3:$G$96,'[3]ND'!$B$3:$B$96,B10,'[3]ND'!$E$3:$E$96,E10)</f>
        <v>0</v>
      </c>
      <c r="I10" s="181">
        <v>52</v>
      </c>
      <c r="J10" s="181">
        <f t="shared" si="0"/>
        <v>52</v>
      </c>
      <c r="K10" s="183" t="str">
        <f t="shared" si="2"/>
        <v>Tiếp tục phát triển</v>
      </c>
      <c r="L10" s="173"/>
      <c r="M10" s="173">
        <v>1296</v>
      </c>
      <c r="N10" s="121"/>
      <c r="O10" s="197"/>
      <c r="P10" s="197"/>
      <c r="Q10" s="197"/>
      <c r="R10" s="197"/>
      <c r="S10" s="260"/>
      <c r="T10" s="260"/>
      <c r="U10" s="260"/>
      <c r="V10" s="13"/>
      <c r="W10" s="13"/>
      <c r="X10" s="13"/>
      <c r="Y10" s="13"/>
      <c r="Z10" s="13"/>
    </row>
    <row r="11" spans="1:26" s="72" customFormat="1" ht="94.5">
      <c r="A11" s="113">
        <f t="shared" si="1"/>
        <v>9</v>
      </c>
      <c r="B11" s="114" t="s">
        <v>805</v>
      </c>
      <c r="C11" s="115" t="s">
        <v>202</v>
      </c>
      <c r="D11" s="115" t="s">
        <v>245</v>
      </c>
      <c r="E11" s="115" t="s">
        <v>301</v>
      </c>
      <c r="F11" s="119">
        <v>470</v>
      </c>
      <c r="G11" s="115" t="s">
        <v>804</v>
      </c>
      <c r="H11" s="118">
        <f>_xlfn.SUMIFS('[3]ND'!$G$3:$G$96,'[3]ND'!$B$3:$B$96,B11,'[3]ND'!$E$3:$E$96,E11)</f>
        <v>0</v>
      </c>
      <c r="I11" s="118">
        <v>60</v>
      </c>
      <c r="J11" s="118">
        <f t="shared" si="0"/>
        <v>60</v>
      </c>
      <c r="K11" s="115" t="str">
        <f t="shared" si="2"/>
        <v>Tiếp tục phát triển</v>
      </c>
      <c r="L11" s="100">
        <v>842</v>
      </c>
      <c r="M11" s="100"/>
      <c r="N11" s="115" t="s">
        <v>806</v>
      </c>
      <c r="O11" s="121"/>
      <c r="P11" s="121"/>
      <c r="Q11" s="121"/>
      <c r="R11" s="121"/>
      <c r="S11" s="268"/>
      <c r="T11" s="268"/>
      <c r="U11" s="268"/>
      <c r="V11" s="13"/>
      <c r="W11" s="13"/>
      <c r="X11" s="13"/>
      <c r="Y11" s="13"/>
      <c r="Z11" s="13"/>
    </row>
    <row r="12" spans="1:26" s="179" customFormat="1" ht="110.25">
      <c r="A12" s="113">
        <f t="shared" si="1"/>
        <v>10</v>
      </c>
      <c r="B12" s="189" t="s">
        <v>867</v>
      </c>
      <c r="C12" s="183" t="s">
        <v>202</v>
      </c>
      <c r="D12" s="183" t="s">
        <v>245</v>
      </c>
      <c r="E12" s="183" t="s">
        <v>301</v>
      </c>
      <c r="F12" s="182">
        <v>390</v>
      </c>
      <c r="G12" s="183" t="s">
        <v>866</v>
      </c>
      <c r="H12" s="118">
        <f>_xlfn.SUMIFS('[3]ND'!$G$3:$G$96,'[3]ND'!$B$3:$B$96,B12,'[3]ND'!$E$3:$E$96,E12)</f>
        <v>0</v>
      </c>
      <c r="I12" s="181">
        <v>60</v>
      </c>
      <c r="J12" s="181">
        <f t="shared" si="0"/>
        <v>60</v>
      </c>
      <c r="K12" s="183" t="str">
        <f t="shared" si="2"/>
        <v>Tiếp tục phát triển</v>
      </c>
      <c r="L12" s="173"/>
      <c r="M12" s="184">
        <v>1208</v>
      </c>
      <c r="N12" s="115" t="s">
        <v>806</v>
      </c>
      <c r="O12" s="197"/>
      <c r="P12" s="197"/>
      <c r="Q12" s="197"/>
      <c r="R12" s="197"/>
      <c r="S12" s="260"/>
      <c r="T12" s="260"/>
      <c r="U12" s="260"/>
      <c r="V12" s="13"/>
      <c r="W12" s="13"/>
      <c r="X12" s="13"/>
      <c r="Y12" s="13"/>
      <c r="Z12" s="13"/>
    </row>
    <row r="13" spans="1:26" s="179" customFormat="1" ht="126">
      <c r="A13" s="113">
        <f t="shared" si="1"/>
        <v>11</v>
      </c>
      <c r="B13" s="189" t="s">
        <v>873</v>
      </c>
      <c r="C13" s="183" t="s">
        <v>202</v>
      </c>
      <c r="D13" s="183" t="s">
        <v>245</v>
      </c>
      <c r="E13" s="183" t="s">
        <v>301</v>
      </c>
      <c r="F13" s="182">
        <v>390</v>
      </c>
      <c r="G13" s="183" t="s">
        <v>874</v>
      </c>
      <c r="H13" s="118">
        <f>_xlfn.SUMIFS('[3]ND'!$G$3:$G$96,'[3]ND'!$B$3:$B$96,B13,'[3]ND'!$E$3:$E$96,E13)</f>
        <v>0</v>
      </c>
      <c r="I13" s="181">
        <v>60</v>
      </c>
      <c r="J13" s="181">
        <f t="shared" si="0"/>
        <v>60</v>
      </c>
      <c r="K13" s="183" t="str">
        <f t="shared" si="2"/>
        <v>Tiếp tục phát triển</v>
      </c>
      <c r="L13" s="173"/>
      <c r="M13" s="184">
        <v>3999</v>
      </c>
      <c r="N13" s="115" t="s">
        <v>806</v>
      </c>
      <c r="O13" s="197"/>
      <c r="P13" s="197"/>
      <c r="Q13" s="197"/>
      <c r="R13" s="197"/>
      <c r="S13" s="260"/>
      <c r="T13" s="260"/>
      <c r="U13" s="260"/>
      <c r="V13" s="13"/>
      <c r="W13" s="13"/>
      <c r="X13" s="13"/>
      <c r="Y13" s="13"/>
      <c r="Z13" s="13"/>
    </row>
    <row r="14" spans="1:26" s="72" customFormat="1" ht="76.5">
      <c r="A14" s="113">
        <f t="shared" si="1"/>
        <v>12</v>
      </c>
      <c r="B14" s="114" t="s">
        <v>832</v>
      </c>
      <c r="C14" s="78" t="s">
        <v>237</v>
      </c>
      <c r="D14" s="78" t="s">
        <v>245</v>
      </c>
      <c r="E14" s="78" t="s">
        <v>1024</v>
      </c>
      <c r="F14" s="118">
        <v>235</v>
      </c>
      <c r="G14" s="269" t="s">
        <v>1708</v>
      </c>
      <c r="H14" s="118">
        <f>_xlfn.SUMIFS('[3]ND'!$G$3:$G$96,'[3]ND'!$B$3:$B$96,B14,'[3]ND'!$E$3:$E$96,E14)</f>
        <v>30</v>
      </c>
      <c r="I14" s="118">
        <v>120</v>
      </c>
      <c r="J14" s="118">
        <f t="shared" si="0"/>
        <v>90</v>
      </c>
      <c r="K14" s="115" t="str">
        <f t="shared" si="2"/>
        <v>Tiếp tục phát triển</v>
      </c>
      <c r="L14" s="100">
        <v>62</v>
      </c>
      <c r="M14" s="100"/>
      <c r="N14" s="121"/>
      <c r="O14" s="121"/>
      <c r="P14" s="121"/>
      <c r="Q14" s="121"/>
      <c r="R14" s="121"/>
      <c r="S14" s="268"/>
      <c r="T14" s="284" t="s">
        <v>1717</v>
      </c>
      <c r="U14" s="284" t="s">
        <v>1742</v>
      </c>
      <c r="V14" s="13"/>
      <c r="W14" s="13"/>
      <c r="X14" s="13"/>
      <c r="Y14" s="13"/>
      <c r="Z14" s="13"/>
    </row>
    <row r="15" spans="1:26" s="72" customFormat="1" ht="76.5">
      <c r="A15" s="113">
        <f t="shared" si="1"/>
        <v>13</v>
      </c>
      <c r="B15" s="114" t="s">
        <v>1382</v>
      </c>
      <c r="C15" s="78" t="s">
        <v>237</v>
      </c>
      <c r="D15" s="78" t="s">
        <v>245</v>
      </c>
      <c r="E15" s="78" t="s">
        <v>1383</v>
      </c>
      <c r="F15" s="118">
        <v>230</v>
      </c>
      <c r="G15" s="269" t="s">
        <v>1708</v>
      </c>
      <c r="H15" s="118">
        <f>_xlfn.SUMIFS('[3]ND'!$G$3:$G$96,'[3]ND'!$B$3:$B$96,B15,'[3]ND'!$E$3:$E$96,E15)</f>
        <v>0</v>
      </c>
      <c r="I15" s="118">
        <v>30</v>
      </c>
      <c r="J15" s="118">
        <f t="shared" si="0"/>
        <v>30</v>
      </c>
      <c r="K15" s="115" t="str">
        <f t="shared" si="2"/>
        <v>Tiếp tục phát triển</v>
      </c>
      <c r="L15" s="100"/>
      <c r="M15" s="100"/>
      <c r="N15" s="121"/>
      <c r="O15" s="121"/>
      <c r="P15" s="121">
        <v>3875</v>
      </c>
      <c r="Q15" s="121"/>
      <c r="R15" s="121"/>
      <c r="S15" s="268"/>
      <c r="T15" s="284" t="s">
        <v>1718</v>
      </c>
      <c r="U15" s="284"/>
      <c r="V15" s="165"/>
      <c r="W15" s="165"/>
      <c r="X15" s="165"/>
      <c r="Y15" s="165"/>
      <c r="Z15" s="165"/>
    </row>
    <row r="16" spans="1:26" s="72" customFormat="1" ht="31.5">
      <c r="A16" s="113">
        <f t="shared" si="1"/>
        <v>14</v>
      </c>
      <c r="B16" s="114" t="s">
        <v>900</v>
      </c>
      <c r="C16" s="78" t="s">
        <v>237</v>
      </c>
      <c r="D16" s="78" t="s">
        <v>245</v>
      </c>
      <c r="E16" s="78" t="s">
        <v>452</v>
      </c>
      <c r="F16" s="118">
        <v>290</v>
      </c>
      <c r="G16" s="115" t="s">
        <v>901</v>
      </c>
      <c r="H16" s="118">
        <f>_xlfn.SUMIFS('[3]ND'!$G$3:$G$96,'[3]ND'!$B$3:$B$96,B16,'[3]ND'!$E$3:$E$96,E16)</f>
        <v>0</v>
      </c>
      <c r="I16" s="118">
        <v>90</v>
      </c>
      <c r="J16" s="118">
        <f t="shared" si="0"/>
        <v>90</v>
      </c>
      <c r="K16" s="115" t="str">
        <f t="shared" si="2"/>
        <v>Tiếp tục phát triển</v>
      </c>
      <c r="L16" s="100"/>
      <c r="M16" s="100"/>
      <c r="N16" s="121">
        <v>2440</v>
      </c>
      <c r="O16" s="121"/>
      <c r="P16" s="121"/>
      <c r="Q16" s="121"/>
      <c r="R16" s="121"/>
      <c r="S16" s="268"/>
      <c r="T16" s="268"/>
      <c r="U16" s="268"/>
      <c r="V16" s="165"/>
      <c r="W16" s="165"/>
      <c r="X16" s="165"/>
      <c r="Y16" s="165"/>
      <c r="Z16" s="165"/>
    </row>
    <row r="17" spans="1:26" s="401" customFormat="1" ht="47.25">
      <c r="A17" s="392">
        <f t="shared" si="1"/>
        <v>15</v>
      </c>
      <c r="B17" s="393" t="s">
        <v>1272</v>
      </c>
      <c r="C17" s="394" t="s">
        <v>237</v>
      </c>
      <c r="D17" s="394" t="s">
        <v>245</v>
      </c>
      <c r="E17" s="394" t="s">
        <v>285</v>
      </c>
      <c r="F17" s="395">
        <v>240</v>
      </c>
      <c r="G17" s="396" t="s">
        <v>1273</v>
      </c>
      <c r="H17" s="118">
        <f>_xlfn.SUMIFS('[3]ND'!$G$3:$G$96,'[3]ND'!$B$3:$B$96,B17,'[3]ND'!$E$3:$E$96,E17)</f>
        <v>0</v>
      </c>
      <c r="I17" s="395">
        <v>180</v>
      </c>
      <c r="J17" s="395">
        <f t="shared" si="0"/>
        <v>180</v>
      </c>
      <c r="K17" s="396" t="str">
        <f t="shared" si="2"/>
        <v>Tiếp tục phát triển</v>
      </c>
      <c r="L17" s="397"/>
      <c r="M17" s="397"/>
      <c r="N17" s="398"/>
      <c r="O17" s="398">
        <v>3251</v>
      </c>
      <c r="P17" s="398"/>
      <c r="Q17" s="398"/>
      <c r="R17" s="398"/>
      <c r="S17" s="399"/>
      <c r="T17" s="399"/>
      <c r="U17" s="399"/>
      <c r="V17" s="400"/>
      <c r="W17" s="400"/>
      <c r="X17" s="400"/>
      <c r="Y17" s="400"/>
      <c r="Z17" s="400"/>
    </row>
    <row r="18" spans="1:26" s="401" customFormat="1" ht="63">
      <c r="A18" s="392">
        <f t="shared" si="1"/>
        <v>16</v>
      </c>
      <c r="B18" s="393" t="s">
        <v>1274</v>
      </c>
      <c r="C18" s="394" t="s">
        <v>237</v>
      </c>
      <c r="D18" s="394" t="s">
        <v>245</v>
      </c>
      <c r="E18" s="394" t="s">
        <v>285</v>
      </c>
      <c r="F18" s="395">
        <v>240</v>
      </c>
      <c r="G18" s="396" t="s">
        <v>1275</v>
      </c>
      <c r="H18" s="118">
        <f>_xlfn.SUMIFS('[3]ND'!$G$3:$G$96,'[3]ND'!$B$3:$B$96,B18,'[3]ND'!$E$3:$E$96,E18)</f>
        <v>0</v>
      </c>
      <c r="I18" s="395">
        <v>180</v>
      </c>
      <c r="J18" s="395">
        <f t="shared" si="0"/>
        <v>180</v>
      </c>
      <c r="K18" s="396" t="str">
        <f t="shared" si="2"/>
        <v>Tiếp tục phát triển</v>
      </c>
      <c r="L18" s="397"/>
      <c r="M18" s="397"/>
      <c r="N18" s="398"/>
      <c r="O18" s="398">
        <v>3252</v>
      </c>
      <c r="P18" s="398"/>
      <c r="Q18" s="398"/>
      <c r="R18" s="398"/>
      <c r="S18" s="399"/>
      <c r="T18" s="399"/>
      <c r="U18" s="399"/>
      <c r="V18" s="400"/>
      <c r="W18" s="400"/>
      <c r="X18" s="400"/>
      <c r="Y18" s="400"/>
      <c r="Z18" s="400"/>
    </row>
    <row r="19" spans="1:26" s="72" customFormat="1" ht="31.5">
      <c r="A19" s="113">
        <f t="shared" si="1"/>
        <v>17</v>
      </c>
      <c r="B19" s="114" t="s">
        <v>982</v>
      </c>
      <c r="C19" s="115" t="s">
        <v>248</v>
      </c>
      <c r="D19" s="115" t="s">
        <v>245</v>
      </c>
      <c r="E19" s="115" t="s">
        <v>299</v>
      </c>
      <c r="F19" s="119">
        <v>220</v>
      </c>
      <c r="G19" s="115" t="s">
        <v>38</v>
      </c>
      <c r="H19" s="118">
        <f>_xlfn.SUMIFS('[3]ND'!$G$3:$G$96,'[3]ND'!$B$3:$B$96,B19,'[3]ND'!$E$3:$E$96,E19)</f>
        <v>30</v>
      </c>
      <c r="I19" s="118">
        <v>90</v>
      </c>
      <c r="J19" s="118">
        <f t="shared" si="0"/>
        <v>60</v>
      </c>
      <c r="K19" s="115" t="str">
        <f t="shared" si="2"/>
        <v>Tiếp tục phát triển</v>
      </c>
      <c r="L19" s="100">
        <v>799</v>
      </c>
      <c r="M19" s="100"/>
      <c r="N19" s="121"/>
      <c r="O19" s="121"/>
      <c r="P19" s="121"/>
      <c r="Q19" s="121"/>
      <c r="R19" s="121"/>
      <c r="S19" s="268"/>
      <c r="T19" s="268"/>
      <c r="U19" s="268"/>
      <c r="V19" s="191"/>
      <c r="W19" s="191"/>
      <c r="X19" s="191"/>
      <c r="Y19" s="191"/>
      <c r="Z19" s="191"/>
    </row>
    <row r="20" spans="1:26" s="401" customFormat="1" ht="31.5">
      <c r="A20" s="392">
        <f t="shared" si="1"/>
        <v>18</v>
      </c>
      <c r="B20" s="393" t="s">
        <v>1283</v>
      </c>
      <c r="C20" s="394" t="s">
        <v>248</v>
      </c>
      <c r="D20" s="394" t="s">
        <v>245</v>
      </c>
      <c r="E20" s="394" t="s">
        <v>1284</v>
      </c>
      <c r="F20" s="395">
        <v>250</v>
      </c>
      <c r="G20" s="396" t="s">
        <v>1285</v>
      </c>
      <c r="H20" s="118">
        <f>_xlfn.SUMIFS('[3]ND'!$G$3:$G$96,'[3]ND'!$B$3:$B$96,B20,'[3]ND'!$E$3:$E$96,E20)</f>
        <v>0</v>
      </c>
      <c r="I20" s="395">
        <v>240</v>
      </c>
      <c r="J20" s="395">
        <f t="shared" si="0"/>
        <v>240</v>
      </c>
      <c r="K20" s="396" t="str">
        <f t="shared" si="2"/>
        <v>Tiếp tục phát triển</v>
      </c>
      <c r="L20" s="397"/>
      <c r="M20" s="397"/>
      <c r="N20" s="398"/>
      <c r="O20" s="398">
        <v>3383</v>
      </c>
      <c r="P20" s="398"/>
      <c r="Q20" s="398"/>
      <c r="R20" s="398"/>
      <c r="S20" s="399"/>
      <c r="T20" s="399"/>
      <c r="U20" s="399"/>
      <c r="V20" s="400"/>
      <c r="W20" s="400"/>
      <c r="X20" s="400"/>
      <c r="Y20" s="400"/>
      <c r="Z20" s="400"/>
    </row>
    <row r="21" spans="1:26" s="401" customFormat="1" ht="63">
      <c r="A21" s="392">
        <f t="shared" si="1"/>
        <v>19</v>
      </c>
      <c r="B21" s="393" t="s">
        <v>1609</v>
      </c>
      <c r="C21" s="396" t="s">
        <v>274</v>
      </c>
      <c r="D21" s="396" t="s">
        <v>245</v>
      </c>
      <c r="E21" s="396" t="s">
        <v>1610</v>
      </c>
      <c r="F21" s="402">
        <v>350</v>
      </c>
      <c r="G21" s="396" t="s">
        <v>1611</v>
      </c>
      <c r="H21" s="118">
        <f>_xlfn.SUMIFS('[3]ND'!$G$3:$G$96,'[3]ND'!$B$3:$B$96,B21,'[3]ND'!$E$3:$E$96,E21)</f>
        <v>0</v>
      </c>
      <c r="I21" s="395">
        <v>30</v>
      </c>
      <c r="J21" s="395">
        <f>I21-H21</f>
        <v>30</v>
      </c>
      <c r="K21" s="396" t="str">
        <f>IF(J21&gt;0,"Tiếp tục phát triển","Lưu lượng đã hết")</f>
        <v>Tiếp tục phát triển</v>
      </c>
      <c r="L21" s="397"/>
      <c r="M21" s="397"/>
      <c r="N21" s="398"/>
      <c r="O21" s="398"/>
      <c r="P21" s="398"/>
      <c r="Q21" s="398"/>
      <c r="R21" s="398"/>
      <c r="S21" s="403" t="s">
        <v>1642</v>
      </c>
      <c r="T21" s="403"/>
      <c r="U21" s="403"/>
      <c r="V21" s="400"/>
      <c r="W21" s="400"/>
      <c r="X21" s="400"/>
      <c r="Y21" s="400"/>
      <c r="Z21" s="400"/>
    </row>
    <row r="22" spans="1:26" s="72" customFormat="1" ht="31.5">
      <c r="A22" s="113">
        <f t="shared" si="1"/>
        <v>20</v>
      </c>
      <c r="B22" s="114" t="s">
        <v>983</v>
      </c>
      <c r="C22" s="115" t="s">
        <v>274</v>
      </c>
      <c r="D22" s="115" t="s">
        <v>245</v>
      </c>
      <c r="E22" s="115" t="s">
        <v>290</v>
      </c>
      <c r="F22" s="119">
        <v>400</v>
      </c>
      <c r="G22" s="115" t="s">
        <v>1457</v>
      </c>
      <c r="H22" s="118">
        <f>_xlfn.SUMIFS('[3]ND'!$G$3:$G$96,'[3]ND'!$B$3:$B$96,B22,'[3]ND'!$E$3:$E$96,E22)</f>
        <v>0</v>
      </c>
      <c r="I22" s="118">
        <v>60</v>
      </c>
      <c r="J22" s="118">
        <f t="shared" si="0"/>
        <v>60</v>
      </c>
      <c r="K22" s="115" t="str">
        <f t="shared" si="2"/>
        <v>Tiếp tục phát triển</v>
      </c>
      <c r="L22" s="100">
        <v>854</v>
      </c>
      <c r="M22" s="100"/>
      <c r="N22" s="121"/>
      <c r="O22" s="121"/>
      <c r="P22" s="121"/>
      <c r="Q22" s="121"/>
      <c r="R22" s="121"/>
      <c r="S22" s="268"/>
      <c r="T22" s="268"/>
      <c r="U22" s="268"/>
      <c r="V22" s="13"/>
      <c r="W22" s="13"/>
      <c r="X22" s="13"/>
      <c r="Y22" s="13"/>
      <c r="Z22" s="13"/>
    </row>
    <row r="23" spans="1:26" s="179" customFormat="1" ht="47.25">
      <c r="A23" s="113">
        <f t="shared" si="1"/>
        <v>21</v>
      </c>
      <c r="B23" s="189" t="s">
        <v>570</v>
      </c>
      <c r="C23" s="206" t="s">
        <v>274</v>
      </c>
      <c r="D23" s="206" t="s">
        <v>245</v>
      </c>
      <c r="E23" s="206" t="s">
        <v>215</v>
      </c>
      <c r="F23" s="181">
        <v>380</v>
      </c>
      <c r="G23" s="183" t="s">
        <v>571</v>
      </c>
      <c r="H23" s="118">
        <f>_xlfn.SUMIFS('[3]ND'!$G$3:$G$96,'[3]ND'!$B$3:$B$96,B23,'[3]ND'!$E$3:$E$96,E23)</f>
        <v>0</v>
      </c>
      <c r="I23" s="181">
        <v>90</v>
      </c>
      <c r="J23" s="181">
        <f t="shared" si="0"/>
        <v>90</v>
      </c>
      <c r="K23" s="183" t="str">
        <f t="shared" si="2"/>
        <v>Tiếp tục phát triển</v>
      </c>
      <c r="L23" s="173"/>
      <c r="M23" s="173">
        <v>1216</v>
      </c>
      <c r="N23" s="121"/>
      <c r="O23" s="197"/>
      <c r="P23" s="197"/>
      <c r="Q23" s="197"/>
      <c r="R23" s="197"/>
      <c r="S23" s="260"/>
      <c r="T23" s="260"/>
      <c r="U23" s="260"/>
      <c r="V23" s="196"/>
      <c r="W23" s="196"/>
      <c r="X23" s="196"/>
      <c r="Y23" s="196"/>
      <c r="Z23" s="196"/>
    </row>
    <row r="24" spans="1:26" s="401" customFormat="1" ht="47.25">
      <c r="A24" s="392">
        <f t="shared" si="1"/>
        <v>22</v>
      </c>
      <c r="B24" s="393" t="s">
        <v>572</v>
      </c>
      <c r="C24" s="396" t="s">
        <v>274</v>
      </c>
      <c r="D24" s="396" t="s">
        <v>245</v>
      </c>
      <c r="E24" s="396" t="s">
        <v>573</v>
      </c>
      <c r="F24" s="402">
        <v>320</v>
      </c>
      <c r="G24" s="396" t="s">
        <v>574</v>
      </c>
      <c r="H24" s="118">
        <f>_xlfn.SUMIFS('[3]ND'!$G$3:$G$96,'[3]ND'!$B$3:$B$96,B24,'[3]ND'!$E$3:$E$96,E24)</f>
        <v>0</v>
      </c>
      <c r="I24" s="395">
        <v>90</v>
      </c>
      <c r="J24" s="395">
        <f t="shared" si="0"/>
        <v>90</v>
      </c>
      <c r="K24" s="396" t="str">
        <f t="shared" si="2"/>
        <v>Tiếp tục phát triển</v>
      </c>
      <c r="L24" s="397"/>
      <c r="M24" s="397">
        <v>1217</v>
      </c>
      <c r="N24" s="398"/>
      <c r="O24" s="398"/>
      <c r="P24" s="398"/>
      <c r="Q24" s="398"/>
      <c r="R24" s="398"/>
      <c r="S24" s="403"/>
      <c r="T24" s="403"/>
      <c r="U24" s="403"/>
      <c r="V24" s="400"/>
      <c r="W24" s="400"/>
      <c r="X24" s="400"/>
      <c r="Y24" s="400"/>
      <c r="Z24" s="400"/>
    </row>
    <row r="25" spans="1:26" s="179" customFormat="1" ht="31.5">
      <c r="A25" s="113">
        <f t="shared" si="1"/>
        <v>23</v>
      </c>
      <c r="B25" s="266" t="s">
        <v>1640</v>
      </c>
      <c r="C25" s="206" t="s">
        <v>274</v>
      </c>
      <c r="D25" s="206" t="s">
        <v>245</v>
      </c>
      <c r="E25" s="206" t="s">
        <v>1641</v>
      </c>
      <c r="F25" s="181">
        <v>385</v>
      </c>
      <c r="G25" s="266" t="s">
        <v>1639</v>
      </c>
      <c r="H25" s="118">
        <f>_xlfn.SUMIFS('[3]ND'!$G$3:$G$96,'[3]ND'!$B$3:$B$96,B25,'[3]ND'!$E$3:$E$96,E25)</f>
        <v>0</v>
      </c>
      <c r="I25" s="181">
        <v>60</v>
      </c>
      <c r="J25" s="181">
        <f t="shared" si="0"/>
        <v>60</v>
      </c>
      <c r="K25" s="183" t="str">
        <f t="shared" si="2"/>
        <v>Tiếp tục phát triển</v>
      </c>
      <c r="L25" s="173"/>
      <c r="M25" s="173"/>
      <c r="N25" s="121"/>
      <c r="O25" s="197"/>
      <c r="P25" s="197"/>
      <c r="Q25" s="197"/>
      <c r="R25" s="197"/>
      <c r="S25" s="266">
        <v>5559</v>
      </c>
      <c r="T25" s="266"/>
      <c r="U25" s="266"/>
      <c r="V25" s="13"/>
      <c r="W25" s="13"/>
      <c r="X25" s="13"/>
      <c r="Y25" s="13"/>
      <c r="Z25" s="13"/>
    </row>
    <row r="26" spans="1:26" s="72" customFormat="1" ht="94.5">
      <c r="A26" s="113">
        <f t="shared" si="1"/>
        <v>24</v>
      </c>
      <c r="B26" s="114" t="s">
        <v>984</v>
      </c>
      <c r="C26" s="115" t="s">
        <v>293</v>
      </c>
      <c r="D26" s="115" t="s">
        <v>245</v>
      </c>
      <c r="E26" s="115" t="s">
        <v>259</v>
      </c>
      <c r="F26" s="119">
        <v>200</v>
      </c>
      <c r="G26" s="115" t="s">
        <v>40</v>
      </c>
      <c r="H26" s="118">
        <f>_xlfn.SUMIFS('[3]ND'!$G$3:$G$96,'[3]ND'!$B$3:$B$96,B26,'[3]ND'!$E$3:$E$96,E26)</f>
        <v>0</v>
      </c>
      <c r="I26" s="118">
        <v>240</v>
      </c>
      <c r="J26" s="118">
        <f t="shared" si="0"/>
        <v>240</v>
      </c>
      <c r="K26" s="115" t="str">
        <f t="shared" si="2"/>
        <v>Tiếp tục phát triển</v>
      </c>
      <c r="L26" s="100">
        <v>804</v>
      </c>
      <c r="M26" s="100"/>
      <c r="N26" s="121"/>
      <c r="O26" s="121"/>
      <c r="P26" s="121"/>
      <c r="Q26" s="121"/>
      <c r="R26" s="121"/>
      <c r="S26" s="268"/>
      <c r="T26" s="268"/>
      <c r="U26" s="268"/>
      <c r="V26" s="165"/>
      <c r="W26" s="165"/>
      <c r="X26" s="165"/>
      <c r="Y26" s="165"/>
      <c r="Z26" s="165"/>
    </row>
    <row r="27" spans="1:26" s="72" customFormat="1" ht="94.5">
      <c r="A27" s="113">
        <f t="shared" si="1"/>
        <v>25</v>
      </c>
      <c r="B27" s="114" t="s">
        <v>795</v>
      </c>
      <c r="C27" s="115" t="s">
        <v>293</v>
      </c>
      <c r="D27" s="115" t="s">
        <v>245</v>
      </c>
      <c r="E27" s="115" t="s">
        <v>794</v>
      </c>
      <c r="F27" s="119">
        <v>170</v>
      </c>
      <c r="G27" s="115" t="s">
        <v>39</v>
      </c>
      <c r="H27" s="118">
        <f>_xlfn.SUMIFS('[3]ND'!$G$3:$G$96,'[3]ND'!$B$3:$B$96,B27,'[3]ND'!$E$3:$E$96,E27)</f>
        <v>180</v>
      </c>
      <c r="I27" s="118">
        <v>540</v>
      </c>
      <c r="J27" s="118">
        <f t="shared" si="0"/>
        <v>360</v>
      </c>
      <c r="K27" s="115" t="str">
        <f t="shared" si="2"/>
        <v>Tiếp tục phát triển</v>
      </c>
      <c r="L27" s="100">
        <v>803</v>
      </c>
      <c r="M27" s="100"/>
      <c r="N27" s="115" t="s">
        <v>797</v>
      </c>
      <c r="O27" s="121"/>
      <c r="P27" s="121"/>
      <c r="Q27" s="121"/>
      <c r="R27" s="121"/>
      <c r="S27" s="268"/>
      <c r="T27" s="268"/>
      <c r="U27" s="268"/>
      <c r="V27" s="165"/>
      <c r="W27" s="165"/>
      <c r="X27" s="165"/>
      <c r="Y27" s="165"/>
      <c r="Z27" s="165"/>
    </row>
    <row r="28" spans="1:26" s="179" customFormat="1" ht="31.5">
      <c r="A28" s="113">
        <f t="shared" si="1"/>
        <v>26</v>
      </c>
      <c r="B28" s="189" t="s">
        <v>509</v>
      </c>
      <c r="C28" s="183" t="s">
        <v>293</v>
      </c>
      <c r="D28" s="183" t="s">
        <v>245</v>
      </c>
      <c r="E28" s="183" t="s">
        <v>510</v>
      </c>
      <c r="F28" s="182">
        <v>210</v>
      </c>
      <c r="G28" s="183" t="s">
        <v>511</v>
      </c>
      <c r="H28" s="118">
        <f>_xlfn.SUMIFS('[3]ND'!$G$3:$G$96,'[3]ND'!$B$3:$B$96,B28,'[3]ND'!$E$3:$E$96,E28)</f>
        <v>0</v>
      </c>
      <c r="I28" s="181">
        <v>60</v>
      </c>
      <c r="J28" s="181">
        <f t="shared" si="0"/>
        <v>60</v>
      </c>
      <c r="K28" s="183" t="str">
        <f t="shared" si="2"/>
        <v>Tiếp tục phát triển</v>
      </c>
      <c r="L28" s="173"/>
      <c r="M28" s="173">
        <v>1180</v>
      </c>
      <c r="N28" s="121"/>
      <c r="O28" s="197"/>
      <c r="P28" s="197"/>
      <c r="Q28" s="197"/>
      <c r="R28" s="197"/>
      <c r="S28" s="260"/>
      <c r="T28" s="260"/>
      <c r="U28" s="260"/>
      <c r="V28" s="196"/>
      <c r="W28" s="196"/>
      <c r="X28" s="196"/>
      <c r="Y28" s="196"/>
      <c r="Z28" s="196"/>
    </row>
    <row r="29" spans="1:26" s="179" customFormat="1" ht="31.5">
      <c r="A29" s="113">
        <f t="shared" si="1"/>
        <v>27</v>
      </c>
      <c r="B29" s="189" t="s">
        <v>512</v>
      </c>
      <c r="C29" s="183" t="s">
        <v>293</v>
      </c>
      <c r="D29" s="183" t="s">
        <v>245</v>
      </c>
      <c r="E29" s="183" t="s">
        <v>510</v>
      </c>
      <c r="F29" s="182">
        <v>210</v>
      </c>
      <c r="G29" s="183" t="s">
        <v>513</v>
      </c>
      <c r="H29" s="118">
        <f>_xlfn.SUMIFS('[3]ND'!$G$3:$G$96,'[3]ND'!$B$3:$B$96,B29,'[3]ND'!$E$3:$E$96,E29)</f>
        <v>0</v>
      </c>
      <c r="I29" s="181">
        <v>120</v>
      </c>
      <c r="J29" s="181">
        <f t="shared" si="0"/>
        <v>120</v>
      </c>
      <c r="K29" s="183" t="str">
        <f t="shared" si="2"/>
        <v>Tiếp tục phát triển</v>
      </c>
      <c r="L29" s="173"/>
      <c r="M29" s="173">
        <v>1181</v>
      </c>
      <c r="N29" s="121"/>
      <c r="O29" s="197"/>
      <c r="P29" s="197"/>
      <c r="Q29" s="197"/>
      <c r="R29" s="197"/>
      <c r="S29" s="260"/>
      <c r="T29" s="260"/>
      <c r="U29" s="260"/>
      <c r="V29" s="13"/>
      <c r="W29" s="13"/>
      <c r="X29" s="13"/>
      <c r="Y29" s="13"/>
      <c r="Z29" s="13"/>
    </row>
    <row r="30" spans="1:26" s="179" customFormat="1" ht="31.5">
      <c r="A30" s="113">
        <f t="shared" si="1"/>
        <v>28</v>
      </c>
      <c r="B30" s="189" t="s">
        <v>913</v>
      </c>
      <c r="C30" s="183" t="s">
        <v>293</v>
      </c>
      <c r="D30" s="183" t="s">
        <v>245</v>
      </c>
      <c r="E30" s="183" t="s">
        <v>914</v>
      </c>
      <c r="F30" s="182">
        <v>135</v>
      </c>
      <c r="G30" s="183" t="s">
        <v>915</v>
      </c>
      <c r="H30" s="118">
        <f>_xlfn.SUMIFS('[3]ND'!$G$3:$G$96,'[3]ND'!$B$3:$B$96,B30,'[3]ND'!$E$3:$E$96,E30)</f>
        <v>0</v>
      </c>
      <c r="I30" s="181">
        <v>300</v>
      </c>
      <c r="J30" s="181">
        <f t="shared" si="0"/>
        <v>300</v>
      </c>
      <c r="K30" s="183" t="str">
        <f t="shared" si="2"/>
        <v>Tiếp tục phát triển</v>
      </c>
      <c r="L30" s="173"/>
      <c r="M30" s="173"/>
      <c r="N30" s="121">
        <v>2632</v>
      </c>
      <c r="O30" s="197"/>
      <c r="P30" s="197"/>
      <c r="Q30" s="197"/>
      <c r="R30" s="197"/>
      <c r="S30" s="260"/>
      <c r="T30" s="260"/>
      <c r="U30" s="260"/>
      <c r="V30" s="13"/>
      <c r="W30" s="13"/>
      <c r="X30" s="13"/>
      <c r="Y30" s="13"/>
      <c r="Z30" s="13"/>
    </row>
    <row r="31" spans="1:26" s="179" customFormat="1" ht="47.25">
      <c r="A31" s="113">
        <f t="shared" si="1"/>
        <v>29</v>
      </c>
      <c r="B31" s="189" t="s">
        <v>916</v>
      </c>
      <c r="C31" s="183" t="s">
        <v>293</v>
      </c>
      <c r="D31" s="183" t="s">
        <v>245</v>
      </c>
      <c r="E31" s="183" t="s">
        <v>917</v>
      </c>
      <c r="F31" s="182">
        <v>160</v>
      </c>
      <c r="G31" s="183" t="s">
        <v>918</v>
      </c>
      <c r="H31" s="118">
        <f>_xlfn.SUMIFS('[3]ND'!$G$3:$G$96,'[3]ND'!$B$3:$B$96,B31,'[3]ND'!$E$3:$E$96,E31)</f>
        <v>0</v>
      </c>
      <c r="I31" s="181">
        <v>150</v>
      </c>
      <c r="J31" s="181">
        <f t="shared" si="0"/>
        <v>150</v>
      </c>
      <c r="K31" s="183" t="str">
        <f t="shared" si="2"/>
        <v>Tiếp tục phát triển</v>
      </c>
      <c r="L31" s="173"/>
      <c r="M31" s="173"/>
      <c r="N31" s="121">
        <v>2633</v>
      </c>
      <c r="O31" s="197"/>
      <c r="P31" s="197"/>
      <c r="Q31" s="197"/>
      <c r="R31" s="197"/>
      <c r="S31" s="260"/>
      <c r="T31" s="260"/>
      <c r="U31" s="260"/>
      <c r="V31" s="13"/>
      <c r="W31" s="13"/>
      <c r="X31" s="13"/>
      <c r="Y31" s="13"/>
      <c r="Z31" s="13"/>
    </row>
    <row r="32" spans="1:26" s="179" customFormat="1" ht="48">
      <c r="A32" s="113">
        <f t="shared" si="1"/>
        <v>30</v>
      </c>
      <c r="B32" s="269" t="s">
        <v>1662</v>
      </c>
      <c r="C32" s="183" t="s">
        <v>293</v>
      </c>
      <c r="D32" s="183" t="s">
        <v>245</v>
      </c>
      <c r="E32" s="183" t="s">
        <v>253</v>
      </c>
      <c r="F32" s="182">
        <v>220</v>
      </c>
      <c r="G32" s="269" t="s">
        <v>1663</v>
      </c>
      <c r="H32" s="118">
        <f>_xlfn.SUMIFS('[3]ND'!$G$3:$G$96,'[3]ND'!$B$3:$B$96,B32,'[3]ND'!$E$3:$E$96,E32)</f>
        <v>0</v>
      </c>
      <c r="I32" s="181">
        <v>450</v>
      </c>
      <c r="J32" s="181">
        <f t="shared" si="0"/>
        <v>450</v>
      </c>
      <c r="K32" s="183" t="str">
        <f t="shared" si="2"/>
        <v>Tiếp tục phát triển</v>
      </c>
      <c r="L32" s="173"/>
      <c r="M32" s="173"/>
      <c r="N32" s="121"/>
      <c r="O32" s="197"/>
      <c r="P32" s="197"/>
      <c r="Q32" s="197"/>
      <c r="R32" s="197"/>
      <c r="S32" s="266">
        <v>5547</v>
      </c>
      <c r="T32" s="266"/>
      <c r="U32" s="266"/>
      <c r="V32" s="266"/>
      <c r="W32" s="266"/>
      <c r="X32" s="266"/>
      <c r="Y32" s="266"/>
      <c r="Z32" s="266"/>
    </row>
    <row r="33" spans="1:26" s="72" customFormat="1" ht="31.5">
      <c r="A33" s="113">
        <f t="shared" si="1"/>
        <v>31</v>
      </c>
      <c r="B33" s="114" t="s">
        <v>985</v>
      </c>
      <c r="C33" s="78" t="s">
        <v>249</v>
      </c>
      <c r="D33" s="78" t="s">
        <v>245</v>
      </c>
      <c r="E33" s="78" t="s">
        <v>216</v>
      </c>
      <c r="F33" s="118">
        <v>255</v>
      </c>
      <c r="G33" s="115" t="s">
        <v>42</v>
      </c>
      <c r="H33" s="118">
        <f>_xlfn.SUMIFS('[3]ND'!$G$3:$G$96,'[3]ND'!$B$3:$B$96,B33,'[3]ND'!$E$3:$E$96,E33)</f>
        <v>15</v>
      </c>
      <c r="I33" s="118">
        <v>120</v>
      </c>
      <c r="J33" s="118">
        <f t="shared" si="0"/>
        <v>105</v>
      </c>
      <c r="K33" s="115" t="str">
        <f t="shared" si="2"/>
        <v>Tiếp tục phát triển</v>
      </c>
      <c r="L33" s="100">
        <v>831</v>
      </c>
      <c r="M33" s="100"/>
      <c r="N33" s="121"/>
      <c r="O33" s="121"/>
      <c r="P33" s="121"/>
      <c r="Q33" s="121"/>
      <c r="R33" s="121"/>
      <c r="S33" s="268"/>
      <c r="T33" s="268"/>
      <c r="U33" s="268"/>
      <c r="V33" s="302"/>
      <c r="W33" s="302"/>
      <c r="X33" s="302"/>
      <c r="Y33" s="302"/>
      <c r="Z33" s="302"/>
    </row>
    <row r="34" spans="1:26" s="72" customFormat="1" ht="78.75">
      <c r="A34" s="113">
        <f t="shared" si="1"/>
        <v>32</v>
      </c>
      <c r="B34" s="114" t="s">
        <v>1290</v>
      </c>
      <c r="C34" s="78" t="s">
        <v>249</v>
      </c>
      <c r="D34" s="78" t="s">
        <v>245</v>
      </c>
      <c r="E34" s="78" t="s">
        <v>254</v>
      </c>
      <c r="F34" s="118">
        <v>315</v>
      </c>
      <c r="G34" s="115" t="s">
        <v>1291</v>
      </c>
      <c r="H34" s="118">
        <f>_xlfn.SUMIFS('[3]ND'!$G$3:$G$96,'[3]ND'!$B$3:$B$96,B34,'[3]ND'!$E$3:$E$96,E34)</f>
        <v>0</v>
      </c>
      <c r="I34" s="118">
        <v>120</v>
      </c>
      <c r="J34" s="118">
        <f t="shared" si="0"/>
        <v>120</v>
      </c>
      <c r="K34" s="115" t="str">
        <f t="shared" si="2"/>
        <v>Tiếp tục phát triển</v>
      </c>
      <c r="L34" s="100"/>
      <c r="M34" s="100"/>
      <c r="N34" s="121"/>
      <c r="O34" s="121">
        <v>3386</v>
      </c>
      <c r="P34" s="121"/>
      <c r="Q34" s="121"/>
      <c r="R34" s="121"/>
      <c r="S34" s="268" t="s">
        <v>1357</v>
      </c>
      <c r="T34" s="268"/>
      <c r="U34" s="268"/>
      <c r="V34" s="13"/>
      <c r="W34" s="13"/>
      <c r="X34" s="13"/>
      <c r="Y34" s="13"/>
      <c r="Z34" s="13"/>
    </row>
    <row r="35" spans="1:26" s="72" customFormat="1" ht="31.5">
      <c r="A35" s="113">
        <f t="shared" si="1"/>
        <v>33</v>
      </c>
      <c r="B35" s="114" t="s">
        <v>986</v>
      </c>
      <c r="C35" s="115" t="s">
        <v>238</v>
      </c>
      <c r="D35" s="115" t="s">
        <v>245</v>
      </c>
      <c r="E35" s="115" t="s">
        <v>217</v>
      </c>
      <c r="F35" s="119">
        <v>275</v>
      </c>
      <c r="G35" s="115" t="s">
        <v>41</v>
      </c>
      <c r="H35" s="118">
        <f>_xlfn.SUMIFS('[3]ND'!$G$3:$G$96,'[3]ND'!$B$3:$B$96,B35,'[3]ND'!$E$3:$E$96,E35)</f>
        <v>75</v>
      </c>
      <c r="I35" s="118">
        <v>120</v>
      </c>
      <c r="J35" s="118">
        <f t="shared" si="0"/>
        <v>45</v>
      </c>
      <c r="K35" s="115" t="str">
        <f t="shared" si="2"/>
        <v>Tiếp tục phát triển</v>
      </c>
      <c r="L35" s="100">
        <v>823</v>
      </c>
      <c r="M35" s="100"/>
      <c r="N35" s="121"/>
      <c r="O35" s="121"/>
      <c r="P35" s="121"/>
      <c r="Q35" s="121"/>
      <c r="R35" s="121"/>
      <c r="S35" s="268"/>
      <c r="T35" s="268"/>
      <c r="U35" s="268"/>
      <c r="V35" s="13"/>
      <c r="W35" s="13"/>
      <c r="X35" s="13"/>
      <c r="Y35" s="13"/>
      <c r="Z35" s="13"/>
    </row>
    <row r="36" spans="1:26" s="72" customFormat="1" ht="78.75">
      <c r="A36" s="113">
        <f t="shared" si="1"/>
        <v>34</v>
      </c>
      <c r="B36" s="114" t="s">
        <v>1355</v>
      </c>
      <c r="C36" s="115" t="s">
        <v>238</v>
      </c>
      <c r="D36" s="115" t="s">
        <v>245</v>
      </c>
      <c r="E36" s="115" t="s">
        <v>1289</v>
      </c>
      <c r="F36" s="119">
        <v>240</v>
      </c>
      <c r="G36" s="269" t="s">
        <v>1676</v>
      </c>
      <c r="H36" s="118">
        <f>_xlfn.SUMIFS('[3]ND'!$G$3:$G$96,'[3]ND'!$B$3:$B$96,B36,'[3]ND'!$E$3:$E$96,E36)</f>
        <v>0</v>
      </c>
      <c r="I36" s="118">
        <v>60</v>
      </c>
      <c r="J36" s="118">
        <f t="shared" si="0"/>
        <v>60</v>
      </c>
      <c r="K36" s="115" t="str">
        <f t="shared" si="2"/>
        <v>Tiếp tục phát triển</v>
      </c>
      <c r="L36" s="100"/>
      <c r="M36" s="100"/>
      <c r="N36" s="121"/>
      <c r="O36" s="121">
        <v>3385</v>
      </c>
      <c r="P36" s="121"/>
      <c r="Q36" s="121"/>
      <c r="R36" s="121"/>
      <c r="S36" s="268" t="s">
        <v>1624</v>
      </c>
      <c r="T36" s="268"/>
      <c r="U36" s="268"/>
      <c r="V36" s="13"/>
      <c r="W36" s="13"/>
      <c r="X36" s="13"/>
      <c r="Y36" s="13"/>
      <c r="Z36" s="13"/>
    </row>
    <row r="37" spans="1:26" s="72" customFormat="1" ht="60">
      <c r="A37" s="113">
        <f t="shared" si="1"/>
        <v>35</v>
      </c>
      <c r="B37" s="114" t="s">
        <v>1628</v>
      </c>
      <c r="C37" s="115" t="s">
        <v>238</v>
      </c>
      <c r="D37" s="115" t="s">
        <v>245</v>
      </c>
      <c r="E37" s="115" t="s">
        <v>1629</v>
      </c>
      <c r="F37" s="269">
        <v>250</v>
      </c>
      <c r="G37" s="269" t="s">
        <v>1630</v>
      </c>
      <c r="H37" s="118">
        <f>_xlfn.SUMIFS('[3]ND'!$G$3:$G$96,'[3]ND'!$B$3:$B$96,B37,'[3]ND'!$E$3:$E$96,E37)</f>
        <v>0</v>
      </c>
      <c r="I37" s="118">
        <v>180</v>
      </c>
      <c r="J37" s="118">
        <f t="shared" si="0"/>
        <v>180</v>
      </c>
      <c r="K37" s="115" t="str">
        <f t="shared" si="2"/>
        <v>Tiếp tục phát triển</v>
      </c>
      <c r="L37" s="100"/>
      <c r="M37" s="100"/>
      <c r="N37" s="121"/>
      <c r="O37" s="121"/>
      <c r="P37" s="121"/>
      <c r="Q37" s="121"/>
      <c r="R37" s="121"/>
      <c r="S37" s="266">
        <v>5554</v>
      </c>
      <c r="T37" s="266"/>
      <c r="U37" s="266"/>
      <c r="V37" s="13"/>
      <c r="W37" s="13"/>
      <c r="X37" s="13"/>
      <c r="Y37" s="13"/>
      <c r="Z37" s="13"/>
    </row>
    <row r="38" spans="1:26" s="72" customFormat="1" ht="63">
      <c r="A38" s="113">
        <f t="shared" si="1"/>
        <v>36</v>
      </c>
      <c r="B38" s="114" t="s">
        <v>987</v>
      </c>
      <c r="C38" s="78" t="s">
        <v>294</v>
      </c>
      <c r="D38" s="78" t="s">
        <v>245</v>
      </c>
      <c r="E38" s="78" t="s">
        <v>221</v>
      </c>
      <c r="F38" s="118">
        <v>160</v>
      </c>
      <c r="G38" s="228" t="s">
        <v>45</v>
      </c>
      <c r="H38" s="118">
        <f>_xlfn.SUMIFS('[3]ND'!$G$3:$G$96,'[3]ND'!$B$3:$B$96,B38,'[3]ND'!$E$3:$E$96,E38)</f>
        <v>0</v>
      </c>
      <c r="I38" s="118">
        <v>180</v>
      </c>
      <c r="J38" s="118">
        <f t="shared" si="0"/>
        <v>180</v>
      </c>
      <c r="K38" s="115" t="str">
        <f t="shared" si="2"/>
        <v>Tiếp tục phát triển</v>
      </c>
      <c r="L38" s="114">
        <v>860</v>
      </c>
      <c r="M38" s="100"/>
      <c r="N38" s="121"/>
      <c r="O38" s="121"/>
      <c r="P38" s="121"/>
      <c r="Q38" s="121"/>
      <c r="R38" s="121"/>
      <c r="S38" s="268"/>
      <c r="T38" s="268"/>
      <c r="U38" s="268"/>
      <c r="V38" s="13"/>
      <c r="W38" s="13"/>
      <c r="X38" s="13"/>
      <c r="Y38" s="13"/>
      <c r="Z38" s="13"/>
    </row>
    <row r="39" spans="1:26" s="72" customFormat="1" ht="63">
      <c r="A39" s="113">
        <f t="shared" si="1"/>
        <v>37</v>
      </c>
      <c r="B39" s="114" t="s">
        <v>988</v>
      </c>
      <c r="C39" s="78" t="s">
        <v>294</v>
      </c>
      <c r="D39" s="78" t="s">
        <v>245</v>
      </c>
      <c r="E39" s="78" t="s">
        <v>221</v>
      </c>
      <c r="F39" s="118">
        <v>160</v>
      </c>
      <c r="G39" s="228" t="s">
        <v>45</v>
      </c>
      <c r="H39" s="118">
        <f>_xlfn.SUMIFS('[3]ND'!$G$3:$G$96,'[3]ND'!$B$3:$B$96,B39,'[3]ND'!$E$3:$E$96,E39)</f>
        <v>0</v>
      </c>
      <c r="I39" s="118">
        <v>0</v>
      </c>
      <c r="J39" s="118">
        <f t="shared" si="0"/>
        <v>0</v>
      </c>
      <c r="K39" s="115" t="str">
        <f t="shared" si="2"/>
        <v>Lưu lượng đã hết</v>
      </c>
      <c r="L39" s="114">
        <v>861</v>
      </c>
      <c r="M39" s="100"/>
      <c r="N39" s="121"/>
      <c r="O39" s="121"/>
      <c r="P39" s="121"/>
      <c r="Q39" s="121"/>
      <c r="R39" s="121"/>
      <c r="S39" s="268"/>
      <c r="T39" s="268"/>
      <c r="U39" s="268"/>
      <c r="V39" s="13"/>
      <c r="W39" s="13"/>
      <c r="X39" s="13"/>
      <c r="Y39" s="13"/>
      <c r="Z39" s="13"/>
    </row>
    <row r="40" spans="1:26" s="179" customFormat="1" ht="31.5">
      <c r="A40" s="113">
        <f t="shared" si="1"/>
        <v>38</v>
      </c>
      <c r="B40" s="114" t="s">
        <v>989</v>
      </c>
      <c r="C40" s="206" t="s">
        <v>294</v>
      </c>
      <c r="D40" s="206" t="s">
        <v>245</v>
      </c>
      <c r="E40" s="206" t="s">
        <v>221</v>
      </c>
      <c r="F40" s="181">
        <v>180</v>
      </c>
      <c r="G40" s="229" t="s">
        <v>1458</v>
      </c>
      <c r="H40" s="118">
        <f>_xlfn.SUMIFS('[3]ND'!$G$3:$G$96,'[3]ND'!$B$3:$B$96,B40,'[3]ND'!$E$3:$E$96,E40)</f>
        <v>0</v>
      </c>
      <c r="I40" s="181">
        <v>120</v>
      </c>
      <c r="J40" s="181">
        <f aca="true" t="shared" si="3" ref="J40:J72">I40-H40</f>
        <v>120</v>
      </c>
      <c r="K40" s="183" t="str">
        <f t="shared" si="2"/>
        <v>Tiếp tục phát triển</v>
      </c>
      <c r="L40" s="173"/>
      <c r="M40" s="173">
        <v>4003</v>
      </c>
      <c r="N40" s="121"/>
      <c r="O40" s="197"/>
      <c r="P40" s="197"/>
      <c r="Q40" s="197"/>
      <c r="R40" s="197"/>
      <c r="S40" s="260"/>
      <c r="T40" s="260"/>
      <c r="U40" s="260"/>
      <c r="V40" s="13"/>
      <c r="W40" s="13"/>
      <c r="X40" s="13"/>
      <c r="Y40" s="13"/>
      <c r="Z40" s="13"/>
    </row>
    <row r="41" spans="1:26" s="72" customFormat="1" ht="31.5">
      <c r="A41" s="113">
        <f aca="true" t="shared" si="4" ref="A41:A68">A40+1</f>
        <v>39</v>
      </c>
      <c r="B41" s="114" t="s">
        <v>990</v>
      </c>
      <c r="C41" s="115" t="s">
        <v>294</v>
      </c>
      <c r="D41" s="115" t="s">
        <v>245</v>
      </c>
      <c r="E41" s="115" t="s">
        <v>992</v>
      </c>
      <c r="F41" s="119">
        <v>156</v>
      </c>
      <c r="G41" s="115" t="s">
        <v>44</v>
      </c>
      <c r="H41" s="118">
        <f>_xlfn.SUMIFS('[3]ND'!$G$3:$G$96,'[3]ND'!$B$3:$B$96,B41,'[3]ND'!$E$3:$E$96,E41)</f>
        <v>90</v>
      </c>
      <c r="I41" s="118">
        <v>180</v>
      </c>
      <c r="J41" s="118">
        <f t="shared" si="3"/>
        <v>90</v>
      </c>
      <c r="K41" s="115" t="str">
        <f t="shared" si="2"/>
        <v>Tiếp tục phát triển</v>
      </c>
      <c r="L41" s="100">
        <v>859</v>
      </c>
      <c r="M41" s="100"/>
      <c r="N41" s="121"/>
      <c r="O41" s="121"/>
      <c r="P41" s="121"/>
      <c r="Q41" s="121"/>
      <c r="R41" s="121"/>
      <c r="S41" s="268"/>
      <c r="T41" s="268"/>
      <c r="U41" s="268"/>
      <c r="V41" s="13"/>
      <c r="W41" s="13"/>
      <c r="X41" s="13"/>
      <c r="Y41" s="13"/>
      <c r="Z41" s="13"/>
    </row>
    <row r="42" spans="1:26" s="179" customFormat="1" ht="31.5">
      <c r="A42" s="113">
        <f t="shared" si="4"/>
        <v>40</v>
      </c>
      <c r="B42" s="189" t="s">
        <v>991</v>
      </c>
      <c r="C42" s="183" t="s">
        <v>294</v>
      </c>
      <c r="D42" s="183" t="s">
        <v>245</v>
      </c>
      <c r="E42" s="183" t="s">
        <v>992</v>
      </c>
      <c r="F42" s="182">
        <v>140</v>
      </c>
      <c r="G42" s="183" t="s">
        <v>431</v>
      </c>
      <c r="H42" s="118">
        <f>_xlfn.SUMIFS('[3]ND'!$G$3:$G$96,'[3]ND'!$B$3:$B$96,B42,'[3]ND'!$E$3:$E$96,E42)</f>
        <v>0</v>
      </c>
      <c r="I42" s="181">
        <v>120</v>
      </c>
      <c r="J42" s="181">
        <f t="shared" si="3"/>
        <v>120</v>
      </c>
      <c r="K42" s="183" t="str">
        <f t="shared" si="2"/>
        <v>Tiếp tục phát triển</v>
      </c>
      <c r="L42" s="173"/>
      <c r="M42" s="173">
        <v>4002</v>
      </c>
      <c r="N42" s="121"/>
      <c r="O42" s="197"/>
      <c r="P42" s="197"/>
      <c r="Q42" s="197"/>
      <c r="R42" s="197"/>
      <c r="S42" s="260"/>
      <c r="T42" s="260"/>
      <c r="U42" s="260"/>
      <c r="V42" s="284"/>
      <c r="W42" s="284"/>
      <c r="X42" s="284"/>
      <c r="Y42" s="284"/>
      <c r="Z42" s="284"/>
    </row>
    <row r="43" spans="1:26" s="179" customFormat="1" ht="47.25">
      <c r="A43" s="113">
        <f t="shared" si="4"/>
        <v>41</v>
      </c>
      <c r="B43" s="189" t="s">
        <v>1409</v>
      </c>
      <c r="C43" s="183" t="s">
        <v>294</v>
      </c>
      <c r="D43" s="183" t="s">
        <v>245</v>
      </c>
      <c r="E43" s="183" t="s">
        <v>992</v>
      </c>
      <c r="F43" s="182">
        <v>160</v>
      </c>
      <c r="G43" s="183" t="s">
        <v>1410</v>
      </c>
      <c r="H43" s="118">
        <f>_xlfn.SUMIFS('[3]ND'!$G$3:$G$96,'[3]ND'!$B$3:$B$96,B43,'[3]ND'!$E$3:$E$96,E43)</f>
        <v>0</v>
      </c>
      <c r="I43" s="181">
        <v>60</v>
      </c>
      <c r="J43" s="181">
        <f t="shared" si="3"/>
        <v>60</v>
      </c>
      <c r="K43" s="183" t="str">
        <f t="shared" si="2"/>
        <v>Tiếp tục phát triển</v>
      </c>
      <c r="L43" s="173"/>
      <c r="M43" s="173"/>
      <c r="N43" s="121"/>
      <c r="O43" s="197"/>
      <c r="P43" s="197">
        <v>4003</v>
      </c>
      <c r="Q43" s="197"/>
      <c r="R43" s="197"/>
      <c r="S43" s="260"/>
      <c r="T43" s="260"/>
      <c r="U43" s="260"/>
      <c r="V43" s="13"/>
      <c r="W43" s="13"/>
      <c r="X43" s="13"/>
      <c r="Y43" s="13"/>
      <c r="Z43" s="13"/>
    </row>
    <row r="44" spans="1:26" s="72" customFormat="1" ht="47.25">
      <c r="A44" s="113">
        <f t="shared" si="4"/>
        <v>42</v>
      </c>
      <c r="B44" s="100" t="s">
        <v>43</v>
      </c>
      <c r="C44" s="215" t="s">
        <v>291</v>
      </c>
      <c r="D44" s="215" t="s">
        <v>245</v>
      </c>
      <c r="E44" s="115" t="s">
        <v>803</v>
      </c>
      <c r="F44" s="90">
        <v>418</v>
      </c>
      <c r="G44" s="115" t="s">
        <v>1057</v>
      </c>
      <c r="H44" s="118">
        <f>_xlfn.SUMIFS('[3]ND'!$G$3:$G$96,'[3]ND'!$B$3:$B$96,B44,'[3]ND'!$E$3:$E$96,E44)</f>
        <v>0</v>
      </c>
      <c r="I44" s="118">
        <v>60</v>
      </c>
      <c r="J44" s="118">
        <f t="shared" si="3"/>
        <v>60</v>
      </c>
      <c r="K44" s="115" t="str">
        <f t="shared" si="2"/>
        <v>Tiếp tục phát triển</v>
      </c>
      <c r="L44" s="100">
        <v>837</v>
      </c>
      <c r="M44" s="100"/>
      <c r="N44" s="121"/>
      <c r="O44" s="121"/>
      <c r="P44" s="121"/>
      <c r="Q44" s="121"/>
      <c r="R44" s="121"/>
      <c r="S44" s="268"/>
      <c r="T44" s="268"/>
      <c r="U44" s="268"/>
      <c r="V44" s="165"/>
      <c r="W44" s="165"/>
      <c r="X44" s="165"/>
      <c r="Y44" s="165"/>
      <c r="Z44" s="165"/>
    </row>
    <row r="45" spans="1:26" s="72" customFormat="1" ht="47.25">
      <c r="A45" s="113">
        <f t="shared" si="4"/>
        <v>43</v>
      </c>
      <c r="B45" s="100" t="s">
        <v>1346</v>
      </c>
      <c r="C45" s="215" t="s">
        <v>277</v>
      </c>
      <c r="D45" s="215" t="s">
        <v>245</v>
      </c>
      <c r="E45" s="115" t="s">
        <v>1347</v>
      </c>
      <c r="F45" s="90">
        <v>290</v>
      </c>
      <c r="G45" s="115" t="s">
        <v>1348</v>
      </c>
      <c r="H45" s="118">
        <f>_xlfn.SUMIFS('[3]ND'!$G$3:$G$96,'[3]ND'!$B$3:$B$96,B45,'[3]ND'!$E$3:$E$96,E45)</f>
        <v>0</v>
      </c>
      <c r="I45" s="118">
        <v>120</v>
      </c>
      <c r="J45" s="118">
        <f t="shared" si="3"/>
        <v>120</v>
      </c>
      <c r="K45" s="115" t="str">
        <f t="shared" si="2"/>
        <v>Tiếp tục phát triển</v>
      </c>
      <c r="L45" s="100"/>
      <c r="M45" s="100"/>
      <c r="N45" s="121"/>
      <c r="O45" s="121">
        <v>3420</v>
      </c>
      <c r="P45" s="121"/>
      <c r="Q45" s="121"/>
      <c r="R45" s="121"/>
      <c r="S45" s="268"/>
      <c r="T45" s="268"/>
      <c r="U45" s="268"/>
      <c r="V45" s="13"/>
      <c r="W45" s="13"/>
      <c r="X45" s="13"/>
      <c r="Y45" s="13"/>
      <c r="Z45" s="13"/>
    </row>
    <row r="46" spans="1:26" s="72" customFormat="1" ht="31.5">
      <c r="A46" s="113">
        <f t="shared" si="4"/>
        <v>44</v>
      </c>
      <c r="B46" s="114" t="s">
        <v>993</v>
      </c>
      <c r="C46" s="115" t="s">
        <v>210</v>
      </c>
      <c r="D46" s="115" t="s">
        <v>245</v>
      </c>
      <c r="E46" s="115" t="s">
        <v>211</v>
      </c>
      <c r="F46" s="119">
        <v>52</v>
      </c>
      <c r="G46" s="115" t="s">
        <v>51</v>
      </c>
      <c r="H46" s="118">
        <f>_xlfn.SUMIFS('[3]ND'!$G$3:$G$96,'[3]ND'!$B$3:$B$96,B46,'[3]ND'!$E$3:$E$96,E46)</f>
        <v>30</v>
      </c>
      <c r="I46" s="118">
        <v>120</v>
      </c>
      <c r="J46" s="118">
        <f t="shared" si="3"/>
        <v>90</v>
      </c>
      <c r="K46" s="115" t="str">
        <f t="shared" si="2"/>
        <v>Tiếp tục phát triển</v>
      </c>
      <c r="L46" s="100">
        <v>996</v>
      </c>
      <c r="M46" s="100"/>
      <c r="N46" s="121"/>
      <c r="O46" s="121"/>
      <c r="P46" s="121"/>
      <c r="Q46" s="121"/>
      <c r="R46" s="121"/>
      <c r="S46" s="268"/>
      <c r="T46" s="268"/>
      <c r="U46" s="268"/>
      <c r="V46" s="165"/>
      <c r="W46" s="165"/>
      <c r="X46" s="165"/>
      <c r="Y46" s="165"/>
      <c r="Z46" s="165"/>
    </row>
    <row r="47" spans="1:26" s="72" customFormat="1" ht="31.5">
      <c r="A47" s="113">
        <f t="shared" si="4"/>
        <v>45</v>
      </c>
      <c r="B47" s="114" t="s">
        <v>994</v>
      </c>
      <c r="C47" s="78" t="s">
        <v>210</v>
      </c>
      <c r="D47" s="78" t="s">
        <v>245</v>
      </c>
      <c r="E47" s="78" t="s">
        <v>300</v>
      </c>
      <c r="F47" s="118">
        <v>30</v>
      </c>
      <c r="G47" s="78" t="s">
        <v>57</v>
      </c>
      <c r="H47" s="118">
        <f>_xlfn.SUMIFS('[3]ND'!$G$3:$G$96,'[3]ND'!$B$3:$B$96,B47,'[3]ND'!$E$3:$E$96,E47)</f>
        <v>0</v>
      </c>
      <c r="I47" s="118">
        <v>60</v>
      </c>
      <c r="J47" s="118">
        <f t="shared" si="3"/>
        <v>60</v>
      </c>
      <c r="K47" s="115" t="str">
        <f t="shared" si="2"/>
        <v>Tiếp tục phát triển</v>
      </c>
      <c r="L47" s="100">
        <v>995</v>
      </c>
      <c r="M47" s="100"/>
      <c r="N47" s="121"/>
      <c r="O47" s="121"/>
      <c r="P47" s="121"/>
      <c r="Q47" s="121"/>
      <c r="R47" s="121"/>
      <c r="S47" s="268"/>
      <c r="T47" s="268"/>
      <c r="U47" s="268"/>
      <c r="V47" s="13"/>
      <c r="W47" s="13"/>
      <c r="X47" s="13"/>
      <c r="Y47" s="13"/>
      <c r="Z47" s="13"/>
    </row>
    <row r="48" spans="1:26" s="72" customFormat="1" ht="31.5">
      <c r="A48" s="113">
        <f t="shared" si="4"/>
        <v>46</v>
      </c>
      <c r="B48" s="100" t="s">
        <v>36</v>
      </c>
      <c r="C48" s="215" t="s">
        <v>35</v>
      </c>
      <c r="D48" s="215" t="s">
        <v>245</v>
      </c>
      <c r="E48" s="115" t="s">
        <v>995</v>
      </c>
      <c r="F48" s="90">
        <v>18</v>
      </c>
      <c r="G48" s="115" t="s">
        <v>37</v>
      </c>
      <c r="H48" s="118">
        <f>_xlfn.SUMIFS('[3]ND'!$G$3:$G$96,'[3]ND'!$B$3:$B$96,B48,'[3]ND'!$E$3:$E$96,E48)</f>
        <v>0</v>
      </c>
      <c r="I48" s="118">
        <v>930</v>
      </c>
      <c r="J48" s="118">
        <f t="shared" si="3"/>
        <v>930</v>
      </c>
      <c r="K48" s="115" t="str">
        <f t="shared" si="2"/>
        <v>Tiếp tục phát triển</v>
      </c>
      <c r="L48" s="100">
        <v>599</v>
      </c>
      <c r="M48" s="100"/>
      <c r="N48" s="121"/>
      <c r="O48" s="121"/>
      <c r="P48" s="121"/>
      <c r="Q48" s="121"/>
      <c r="R48" s="121"/>
      <c r="S48" s="268"/>
      <c r="T48" s="268"/>
      <c r="U48" s="268"/>
      <c r="V48" s="13"/>
      <c r="W48" s="13"/>
      <c r="X48" s="13"/>
      <c r="Y48" s="13"/>
      <c r="Z48" s="13"/>
    </row>
    <row r="49" spans="1:26" s="210" customFormat="1" ht="47.25">
      <c r="A49" s="113">
        <f t="shared" si="4"/>
        <v>47</v>
      </c>
      <c r="B49" s="189" t="s">
        <v>1437</v>
      </c>
      <c r="C49" s="206" t="s">
        <v>1438</v>
      </c>
      <c r="D49" s="206" t="s">
        <v>245</v>
      </c>
      <c r="E49" s="206" t="s">
        <v>1439</v>
      </c>
      <c r="F49" s="230">
        <v>70</v>
      </c>
      <c r="G49" s="207" t="s">
        <v>1440</v>
      </c>
      <c r="H49" s="118">
        <f>_xlfn.SUMIFS('[3]ND'!$G$3:$G$96,'[3]ND'!$B$3:$B$96,B49,'[3]ND'!$E$3:$E$96,E49)</f>
        <v>0</v>
      </c>
      <c r="I49" s="181">
        <v>150</v>
      </c>
      <c r="J49" s="181">
        <f t="shared" si="3"/>
        <v>150</v>
      </c>
      <c r="K49" s="183" t="str">
        <f t="shared" si="2"/>
        <v>Tiếp tục phát triển</v>
      </c>
      <c r="L49" s="203"/>
      <c r="M49" s="173"/>
      <c r="N49" s="121"/>
      <c r="O49" s="197"/>
      <c r="P49" s="197">
        <v>4015</v>
      </c>
      <c r="Q49" s="197"/>
      <c r="R49" s="197"/>
      <c r="S49" s="260"/>
      <c r="T49" s="260"/>
      <c r="U49" s="260"/>
      <c r="V49" s="196"/>
      <c r="W49" s="196"/>
      <c r="X49" s="196"/>
      <c r="Y49" s="196"/>
      <c r="Z49" s="196"/>
    </row>
    <row r="50" spans="1:26" s="210" customFormat="1" ht="31.5">
      <c r="A50" s="113">
        <f t="shared" si="4"/>
        <v>48</v>
      </c>
      <c r="B50" s="189" t="s">
        <v>617</v>
      </c>
      <c r="C50" s="206" t="s">
        <v>212</v>
      </c>
      <c r="D50" s="206" t="s">
        <v>245</v>
      </c>
      <c r="E50" s="206" t="s">
        <v>383</v>
      </c>
      <c r="F50" s="230">
        <v>130</v>
      </c>
      <c r="G50" s="207" t="s">
        <v>616</v>
      </c>
      <c r="H50" s="118">
        <f>_xlfn.SUMIFS('[3]ND'!$G$3:$G$96,'[3]ND'!$B$3:$B$96,B50,'[3]ND'!$E$3:$E$96,E50)</f>
        <v>0</v>
      </c>
      <c r="I50" s="181">
        <v>90</v>
      </c>
      <c r="J50" s="181">
        <f t="shared" si="3"/>
        <v>90</v>
      </c>
      <c r="K50" s="183" t="str">
        <f t="shared" si="2"/>
        <v>Tiếp tục phát triển</v>
      </c>
      <c r="L50" s="203"/>
      <c r="M50" s="173">
        <v>1240</v>
      </c>
      <c r="N50" s="121"/>
      <c r="O50" s="197"/>
      <c r="P50" s="197"/>
      <c r="Q50" s="197"/>
      <c r="R50" s="197"/>
      <c r="S50" s="260"/>
      <c r="T50" s="260"/>
      <c r="U50" s="260"/>
      <c r="V50" s="191"/>
      <c r="W50" s="191"/>
      <c r="X50" s="191"/>
      <c r="Y50" s="191"/>
      <c r="Z50" s="191"/>
    </row>
    <row r="51" spans="1:26" s="210" customFormat="1" ht="31.5">
      <c r="A51" s="113">
        <f t="shared" si="4"/>
        <v>49</v>
      </c>
      <c r="B51" s="189" t="s">
        <v>618</v>
      </c>
      <c r="C51" s="206" t="s">
        <v>212</v>
      </c>
      <c r="D51" s="206" t="s">
        <v>245</v>
      </c>
      <c r="E51" s="206" t="s">
        <v>383</v>
      </c>
      <c r="F51" s="230">
        <v>130</v>
      </c>
      <c r="G51" s="207" t="s">
        <v>619</v>
      </c>
      <c r="H51" s="118">
        <f>_xlfn.SUMIFS('[3]ND'!$G$3:$G$96,'[3]ND'!$B$3:$B$96,B51,'[3]ND'!$E$3:$E$96,E51)</f>
        <v>0</v>
      </c>
      <c r="I51" s="181">
        <v>60</v>
      </c>
      <c r="J51" s="181">
        <f t="shared" si="3"/>
        <v>60</v>
      </c>
      <c r="K51" s="183" t="str">
        <f t="shared" si="2"/>
        <v>Tiếp tục phát triển</v>
      </c>
      <c r="L51" s="203"/>
      <c r="M51" s="173">
        <v>1241</v>
      </c>
      <c r="N51" s="121"/>
      <c r="O51" s="197"/>
      <c r="P51" s="197"/>
      <c r="Q51" s="197"/>
      <c r="R51" s="197"/>
      <c r="S51" s="260"/>
      <c r="T51" s="260"/>
      <c r="U51" s="260"/>
      <c r="V51" s="13"/>
      <c r="W51" s="13"/>
      <c r="X51" s="13"/>
      <c r="Y51" s="13"/>
      <c r="Z51" s="13"/>
    </row>
    <row r="52" spans="1:26" s="72" customFormat="1" ht="31.5">
      <c r="A52" s="113">
        <f t="shared" si="4"/>
        <v>50</v>
      </c>
      <c r="B52" s="114" t="s">
        <v>997</v>
      </c>
      <c r="C52" s="78" t="s">
        <v>212</v>
      </c>
      <c r="D52" s="78" t="s">
        <v>245</v>
      </c>
      <c r="E52" s="55" t="s">
        <v>1727</v>
      </c>
      <c r="F52" s="118">
        <v>130</v>
      </c>
      <c r="G52" s="78" t="s">
        <v>1730</v>
      </c>
      <c r="H52" s="118">
        <f>_xlfn.SUMIFS('[3]ND'!$G$3:$G$96,'[3]ND'!$B$3:$B$96,B52,'[3]ND'!$E$3:$E$96,E52)</f>
        <v>15</v>
      </c>
      <c r="I52" s="118">
        <v>90</v>
      </c>
      <c r="J52" s="118">
        <f t="shared" si="3"/>
        <v>75</v>
      </c>
      <c r="K52" s="115" t="str">
        <f aca="true" t="shared" si="5" ref="K52:K73">IF(J52&gt;0,"Tiếp tục phát triển","Lưu lượng đã hết")</f>
        <v>Tiếp tục phát triển</v>
      </c>
      <c r="L52" s="100">
        <v>921</v>
      </c>
      <c r="M52" s="100"/>
      <c r="N52" s="121"/>
      <c r="O52" s="121"/>
      <c r="P52" s="121"/>
      <c r="Q52" s="121"/>
      <c r="R52" s="121"/>
      <c r="S52" s="268"/>
      <c r="T52" s="268"/>
      <c r="U52" s="268"/>
      <c r="V52" s="165"/>
      <c r="W52" s="165"/>
      <c r="X52" s="165"/>
      <c r="Y52" s="165"/>
      <c r="Z52" s="165"/>
    </row>
    <row r="53" spans="1:26" s="72" customFormat="1" ht="31.5">
      <c r="A53" s="113">
        <f t="shared" si="4"/>
        <v>51</v>
      </c>
      <c r="B53" s="114" t="s">
        <v>1413</v>
      </c>
      <c r="C53" s="78" t="s">
        <v>212</v>
      </c>
      <c r="D53" s="78" t="s">
        <v>245</v>
      </c>
      <c r="E53" s="78" t="s">
        <v>1414</v>
      </c>
      <c r="F53" s="118">
        <v>65</v>
      </c>
      <c r="G53" s="78" t="s">
        <v>1415</v>
      </c>
      <c r="H53" s="118">
        <f>_xlfn.SUMIFS('[3]ND'!$G$3:$G$96,'[3]ND'!$B$3:$B$96,B53,'[3]ND'!$E$3:$E$96,E53)</f>
        <v>0</v>
      </c>
      <c r="I53" s="118">
        <v>60</v>
      </c>
      <c r="J53" s="118">
        <f t="shared" si="3"/>
        <v>60</v>
      </c>
      <c r="K53" s="115" t="str">
        <f>IF(J53&gt;0,"Tiếp tục phát triển","Lưu lượng đã hết")</f>
        <v>Tiếp tục phát triển</v>
      </c>
      <c r="L53" s="100"/>
      <c r="M53" s="100"/>
      <c r="N53" s="121"/>
      <c r="O53" s="121"/>
      <c r="P53" s="121">
        <v>4005</v>
      </c>
      <c r="Q53" s="121"/>
      <c r="R53" s="121"/>
      <c r="S53" s="268"/>
      <c r="T53" s="268"/>
      <c r="U53" s="268"/>
      <c r="V53" s="165"/>
      <c r="W53" s="165"/>
      <c r="X53" s="165"/>
      <c r="Y53" s="165"/>
      <c r="Z53" s="165"/>
    </row>
    <row r="54" spans="1:26" s="552" customFormat="1" ht="82.5">
      <c r="A54" s="542">
        <f t="shared" si="4"/>
        <v>52</v>
      </c>
      <c r="B54" s="543" t="s">
        <v>1854</v>
      </c>
      <c r="C54" s="544" t="s">
        <v>278</v>
      </c>
      <c r="D54" s="544" t="s">
        <v>245</v>
      </c>
      <c r="E54" s="544" t="s">
        <v>1855</v>
      </c>
      <c r="F54" s="545">
        <v>120</v>
      </c>
      <c r="G54" s="544" t="s">
        <v>1857</v>
      </c>
      <c r="H54" s="118">
        <f>_xlfn.SUMIFS('[3]ND'!$G$3:$G$96,'[3]ND'!$B$3:$B$96,B54,'[3]ND'!$E$3:$E$96,E54)</f>
        <v>30</v>
      </c>
      <c r="I54" s="545">
        <v>240</v>
      </c>
      <c r="J54" s="545">
        <f t="shared" si="3"/>
        <v>210</v>
      </c>
      <c r="K54" s="546" t="str">
        <f t="shared" si="5"/>
        <v>Tiếp tục phát triển</v>
      </c>
      <c r="L54" s="547">
        <v>457</v>
      </c>
      <c r="M54" s="547"/>
      <c r="N54" s="548"/>
      <c r="O54" s="548"/>
      <c r="P54" s="548"/>
      <c r="Q54" s="548"/>
      <c r="R54" s="548"/>
      <c r="S54" s="549"/>
      <c r="T54" s="549"/>
      <c r="U54" s="549"/>
      <c r="V54" s="550"/>
      <c r="W54" s="550"/>
      <c r="X54" s="551" t="s">
        <v>1858</v>
      </c>
      <c r="Y54" s="551" t="s">
        <v>1913</v>
      </c>
      <c r="Z54" s="551"/>
    </row>
    <row r="55" spans="1:26" s="561" customFormat="1" ht="31.5">
      <c r="A55" s="553"/>
      <c r="B55" s="554" t="s">
        <v>906</v>
      </c>
      <c r="C55" s="555" t="s">
        <v>278</v>
      </c>
      <c r="D55" s="555" t="s">
        <v>245</v>
      </c>
      <c r="E55" s="555" t="s">
        <v>281</v>
      </c>
      <c r="F55" s="556">
        <v>90</v>
      </c>
      <c r="G55" s="555" t="s">
        <v>59</v>
      </c>
      <c r="H55" s="118">
        <f>_xlfn.SUMIFS('[3]ND'!$G$3:$G$96,'[3]ND'!$B$3:$B$96,B55,'[3]ND'!$E$3:$E$96,E55)</f>
        <v>30</v>
      </c>
      <c r="I55" s="557">
        <v>180</v>
      </c>
      <c r="J55" s="557">
        <f t="shared" si="3"/>
        <v>150</v>
      </c>
      <c r="K55" s="555" t="str">
        <f t="shared" si="5"/>
        <v>Tiếp tục phát triển</v>
      </c>
      <c r="L55" s="558">
        <v>451</v>
      </c>
      <c r="M55" s="558"/>
      <c r="N55" s="559"/>
      <c r="O55" s="559"/>
      <c r="P55" s="559"/>
      <c r="Q55" s="559"/>
      <c r="R55" s="559"/>
      <c r="S55" s="560"/>
      <c r="T55" s="560"/>
      <c r="U55" s="560"/>
      <c r="V55" s="253"/>
      <c r="W55" s="253"/>
      <c r="X55" s="253"/>
      <c r="Y55" s="253"/>
      <c r="Z55" s="253"/>
    </row>
    <row r="56" spans="1:26" s="174" customFormat="1" ht="31.5">
      <c r="A56" s="113">
        <f>A54+1</f>
        <v>53</v>
      </c>
      <c r="B56" s="189" t="s">
        <v>488</v>
      </c>
      <c r="C56" s="206" t="s">
        <v>278</v>
      </c>
      <c r="D56" s="206" t="s">
        <v>245</v>
      </c>
      <c r="E56" s="206" t="s">
        <v>489</v>
      </c>
      <c r="F56" s="230">
        <v>130</v>
      </c>
      <c r="G56" s="206" t="s">
        <v>490</v>
      </c>
      <c r="H56" s="118">
        <f>_xlfn.SUMIFS('[3]ND'!$G$3:$G$96,'[3]ND'!$B$3:$B$96,B56,'[3]ND'!$E$3:$E$96,E56)</f>
        <v>0</v>
      </c>
      <c r="I56" s="209">
        <v>300</v>
      </c>
      <c r="J56" s="180">
        <f t="shared" si="3"/>
        <v>300</v>
      </c>
      <c r="K56" s="203" t="str">
        <f>IF(J56&gt;0,"Tiếp tục phát triển","Lưu lượng đã hết")</f>
        <v>Tiếp tục phát triển</v>
      </c>
      <c r="L56" s="173"/>
      <c r="M56" s="173">
        <v>1025</v>
      </c>
      <c r="N56" s="121"/>
      <c r="O56" s="173"/>
      <c r="P56" s="173"/>
      <c r="Q56" s="173"/>
      <c r="R56" s="173"/>
      <c r="S56" s="184"/>
      <c r="T56" s="184"/>
      <c r="U56" s="184"/>
      <c r="V56" s="13"/>
      <c r="W56" s="13"/>
      <c r="X56" s="13"/>
      <c r="Y56" s="13"/>
      <c r="Z56" s="13"/>
    </row>
    <row r="57" spans="1:26" s="174" customFormat="1" ht="132">
      <c r="A57" s="113">
        <f t="shared" si="4"/>
        <v>54</v>
      </c>
      <c r="B57" s="189" t="s">
        <v>1061</v>
      </c>
      <c r="C57" s="206" t="s">
        <v>278</v>
      </c>
      <c r="D57" s="206" t="s">
        <v>245</v>
      </c>
      <c r="E57" s="206" t="s">
        <v>907</v>
      </c>
      <c r="F57" s="230">
        <v>140</v>
      </c>
      <c r="G57" s="206" t="s">
        <v>908</v>
      </c>
      <c r="H57" s="118">
        <f>_xlfn.SUMIFS('[3]ND'!$G$3:$G$96,'[3]ND'!$B$3:$B$96,B57,'[3]ND'!$E$3:$E$96,E57)</f>
        <v>120</v>
      </c>
      <c r="I57" s="209">
        <v>120</v>
      </c>
      <c r="J57" s="180">
        <f t="shared" si="3"/>
        <v>0</v>
      </c>
      <c r="K57" s="203" t="str">
        <f>IF(J57&gt;0,"Tiếp tục phát triển","Lưu lượng đã hết")</f>
        <v>Lưu lượng đã hết</v>
      </c>
      <c r="L57" s="173"/>
      <c r="M57" s="173"/>
      <c r="N57" s="121">
        <v>2540</v>
      </c>
      <c r="O57" s="12" t="s">
        <v>1270</v>
      </c>
      <c r="P57" s="173"/>
      <c r="Q57" s="173"/>
      <c r="R57" s="173"/>
      <c r="S57" s="184"/>
      <c r="T57" s="184"/>
      <c r="U57" s="184"/>
      <c r="V57" s="13"/>
      <c r="W57" s="13"/>
      <c r="X57" s="13"/>
      <c r="Y57" s="13"/>
      <c r="Z57" s="13"/>
    </row>
    <row r="58" spans="1:26" s="174" customFormat="1" ht="31.5">
      <c r="A58" s="113">
        <f t="shared" si="4"/>
        <v>55</v>
      </c>
      <c r="B58" s="189" t="s">
        <v>909</v>
      </c>
      <c r="C58" s="206" t="s">
        <v>278</v>
      </c>
      <c r="D58" s="206" t="s">
        <v>245</v>
      </c>
      <c r="E58" s="206" t="s">
        <v>1002</v>
      </c>
      <c r="F58" s="230">
        <v>125</v>
      </c>
      <c r="G58" s="206" t="s">
        <v>1035</v>
      </c>
      <c r="H58" s="118">
        <f>_xlfn.SUMIFS('[3]ND'!$G$3:$G$96,'[3]ND'!$B$3:$B$96,B58,'[3]ND'!$E$3:$E$96,E58)</f>
        <v>0</v>
      </c>
      <c r="I58" s="209">
        <v>300</v>
      </c>
      <c r="J58" s="180">
        <f t="shared" si="3"/>
        <v>300</v>
      </c>
      <c r="K58" s="203" t="str">
        <f>IF(J58&gt;0,"Tiếp tục phát triển","Lưu lượng đã hết")</f>
        <v>Tiếp tục phát triển</v>
      </c>
      <c r="L58" s="173"/>
      <c r="M58" s="173"/>
      <c r="N58" s="121">
        <v>2542</v>
      </c>
      <c r="O58" s="173"/>
      <c r="P58" s="173"/>
      <c r="Q58" s="173"/>
      <c r="R58" s="173"/>
      <c r="S58" s="184"/>
      <c r="T58" s="184"/>
      <c r="U58" s="184"/>
      <c r="V58" s="13"/>
      <c r="W58" s="13"/>
      <c r="X58" s="13"/>
      <c r="Y58" s="13"/>
      <c r="Z58" s="13"/>
    </row>
    <row r="59" spans="1:26" s="72" customFormat="1" ht="31.5">
      <c r="A59" s="113">
        <f t="shared" si="4"/>
        <v>56</v>
      </c>
      <c r="B59" s="114" t="s">
        <v>998</v>
      </c>
      <c r="C59" s="115" t="s">
        <v>292</v>
      </c>
      <c r="D59" s="115" t="s">
        <v>245</v>
      </c>
      <c r="E59" s="115" t="s">
        <v>261</v>
      </c>
      <c r="F59" s="119">
        <v>200</v>
      </c>
      <c r="G59" s="231" t="s">
        <v>60</v>
      </c>
      <c r="H59" s="118">
        <f>_xlfn.SUMIFS('[3]ND'!$G$3:$G$96,'[3]ND'!$B$3:$B$96,B59,'[3]ND'!$E$3:$E$96,E59)</f>
        <v>30</v>
      </c>
      <c r="I59" s="118">
        <v>120</v>
      </c>
      <c r="J59" s="118">
        <f t="shared" si="3"/>
        <v>90</v>
      </c>
      <c r="K59" s="115" t="str">
        <f t="shared" si="5"/>
        <v>Tiếp tục phát triển</v>
      </c>
      <c r="L59" s="100">
        <v>236</v>
      </c>
      <c r="M59" s="100"/>
      <c r="N59" s="121"/>
      <c r="O59" s="121"/>
      <c r="P59" s="121"/>
      <c r="Q59" s="121"/>
      <c r="R59" s="121"/>
      <c r="S59" s="268"/>
      <c r="T59" s="268"/>
      <c r="U59" s="268"/>
      <c r="V59" s="300"/>
      <c r="W59" s="300"/>
      <c r="X59" s="300"/>
      <c r="Y59" s="300"/>
      <c r="Z59" s="300"/>
    </row>
    <row r="60" spans="1:26" s="413" customFormat="1" ht="31.5">
      <c r="A60" s="392">
        <f t="shared" si="4"/>
        <v>57</v>
      </c>
      <c r="B60" s="404" t="s">
        <v>466</v>
      </c>
      <c r="C60" s="405" t="s">
        <v>292</v>
      </c>
      <c r="D60" s="405" t="s">
        <v>245</v>
      </c>
      <c r="E60" s="405" t="s">
        <v>324</v>
      </c>
      <c r="F60" s="406">
        <v>200</v>
      </c>
      <c r="G60" s="407" t="s">
        <v>467</v>
      </c>
      <c r="H60" s="118">
        <f>_xlfn.SUMIFS('[3]ND'!$G$3:$G$96,'[3]ND'!$B$3:$B$96,B60,'[3]ND'!$E$3:$E$96,E60)</f>
        <v>0</v>
      </c>
      <c r="I60" s="408">
        <v>180</v>
      </c>
      <c r="J60" s="408">
        <f t="shared" si="3"/>
        <v>180</v>
      </c>
      <c r="K60" s="405" t="str">
        <f t="shared" si="5"/>
        <v>Tiếp tục phát triển</v>
      </c>
      <c r="L60" s="409"/>
      <c r="M60" s="409">
        <v>837</v>
      </c>
      <c r="N60" s="398"/>
      <c r="O60" s="410"/>
      <c r="P60" s="410"/>
      <c r="Q60" s="410"/>
      <c r="R60" s="410"/>
      <c r="S60" s="411"/>
      <c r="T60" s="411"/>
      <c r="U60" s="411"/>
      <c r="V60" s="412"/>
      <c r="W60" s="412"/>
      <c r="X60" s="412"/>
      <c r="Y60" s="412"/>
      <c r="Z60" s="412"/>
    </row>
    <row r="61" spans="1:26" s="179" customFormat="1" ht="31.5">
      <c r="A61" s="113">
        <f t="shared" si="4"/>
        <v>58</v>
      </c>
      <c r="B61" s="173" t="s">
        <v>628</v>
      </c>
      <c r="C61" s="218" t="s">
        <v>213</v>
      </c>
      <c r="D61" s="218" t="s">
        <v>245</v>
      </c>
      <c r="E61" s="183" t="s">
        <v>629</v>
      </c>
      <c r="F61" s="204">
        <v>30</v>
      </c>
      <c r="G61" s="183" t="s">
        <v>630</v>
      </c>
      <c r="H61" s="118">
        <f>_xlfn.SUMIFS('[3]ND'!$G$3:$G$96,'[3]ND'!$B$3:$B$96,B61,'[3]ND'!$E$3:$E$96,E61)</f>
        <v>0</v>
      </c>
      <c r="I61" s="232">
        <v>120</v>
      </c>
      <c r="J61" s="181">
        <f t="shared" si="3"/>
        <v>120</v>
      </c>
      <c r="K61" s="183" t="str">
        <f>IF(J61&gt;0,"Tiếp tục phát triển","Lưu lượng đã hết")</f>
        <v>Tiếp tục phát triển</v>
      </c>
      <c r="L61" s="173"/>
      <c r="M61" s="173">
        <v>1247</v>
      </c>
      <c r="N61" s="121"/>
      <c r="O61" s="197"/>
      <c r="P61" s="197"/>
      <c r="Q61" s="197"/>
      <c r="R61" s="197"/>
      <c r="S61" s="260"/>
      <c r="T61" s="260"/>
      <c r="U61" s="260"/>
      <c r="V61" s="165"/>
      <c r="W61" s="165"/>
      <c r="X61" s="165"/>
      <c r="Y61" s="165"/>
      <c r="Z61" s="165"/>
    </row>
    <row r="62" spans="1:26" s="179" customFormat="1" ht="31.5">
      <c r="A62" s="113">
        <f t="shared" si="4"/>
        <v>59</v>
      </c>
      <c r="B62" s="173" t="s">
        <v>631</v>
      </c>
      <c r="C62" s="218" t="s">
        <v>213</v>
      </c>
      <c r="D62" s="218" t="s">
        <v>245</v>
      </c>
      <c r="E62" s="183" t="s">
        <v>632</v>
      </c>
      <c r="F62" s="204">
        <v>60</v>
      </c>
      <c r="G62" s="183" t="s">
        <v>633</v>
      </c>
      <c r="H62" s="118">
        <f>_xlfn.SUMIFS('[3]ND'!$G$3:$G$96,'[3]ND'!$B$3:$B$96,B62,'[3]ND'!$E$3:$E$96,E62)</f>
        <v>0</v>
      </c>
      <c r="I62" s="232">
        <v>120</v>
      </c>
      <c r="J62" s="181">
        <f t="shared" si="3"/>
        <v>120</v>
      </c>
      <c r="K62" s="183" t="str">
        <f>IF(J62&gt;0,"Tiếp tục phát triển","Lưu lượng đã hết")</f>
        <v>Tiếp tục phát triển</v>
      </c>
      <c r="L62" s="173"/>
      <c r="M62" s="173">
        <v>1248</v>
      </c>
      <c r="N62" s="121"/>
      <c r="O62" s="197"/>
      <c r="P62" s="197"/>
      <c r="Q62" s="197"/>
      <c r="R62" s="197"/>
      <c r="S62" s="260"/>
      <c r="T62" s="260"/>
      <c r="U62" s="260"/>
      <c r="V62" s="165"/>
      <c r="W62" s="165"/>
      <c r="X62" s="165"/>
      <c r="Y62" s="165"/>
      <c r="Z62" s="165"/>
    </row>
    <row r="63" spans="1:26" s="72" customFormat="1" ht="31.5">
      <c r="A63" s="113">
        <f t="shared" si="4"/>
        <v>60</v>
      </c>
      <c r="B63" s="100" t="s">
        <v>64</v>
      </c>
      <c r="C63" s="215" t="s">
        <v>213</v>
      </c>
      <c r="D63" s="215" t="s">
        <v>245</v>
      </c>
      <c r="E63" s="115" t="s">
        <v>47</v>
      </c>
      <c r="F63" s="90">
        <v>60</v>
      </c>
      <c r="G63" s="115" t="s">
        <v>46</v>
      </c>
      <c r="H63" s="118">
        <f>_xlfn.SUMIFS('[3]ND'!$G$3:$G$96,'[3]ND'!$B$3:$B$96,B63,'[3]ND'!$E$3:$E$96,E63)</f>
        <v>0</v>
      </c>
      <c r="I63" s="233">
        <v>90</v>
      </c>
      <c r="J63" s="118">
        <f t="shared" si="3"/>
        <v>90</v>
      </c>
      <c r="K63" s="115" t="str">
        <f t="shared" si="5"/>
        <v>Tiếp tục phát triển</v>
      </c>
      <c r="L63" s="100">
        <v>925</v>
      </c>
      <c r="M63" s="100"/>
      <c r="N63" s="121"/>
      <c r="O63" s="121"/>
      <c r="P63" s="121"/>
      <c r="Q63" s="121"/>
      <c r="R63" s="121"/>
      <c r="S63" s="268"/>
      <c r="T63" s="268"/>
      <c r="U63" s="268"/>
      <c r="V63" s="165"/>
      <c r="W63" s="165"/>
      <c r="X63" s="165"/>
      <c r="Y63" s="165"/>
      <c r="Z63" s="165"/>
    </row>
    <row r="64" spans="1:26" s="72" customFormat="1" ht="31.5">
      <c r="A64" s="113">
        <f t="shared" si="4"/>
        <v>61</v>
      </c>
      <c r="B64" s="114" t="s">
        <v>999</v>
      </c>
      <c r="C64" s="115" t="s">
        <v>213</v>
      </c>
      <c r="D64" s="115" t="s">
        <v>245</v>
      </c>
      <c r="E64" s="115" t="s">
        <v>311</v>
      </c>
      <c r="F64" s="119">
        <v>80</v>
      </c>
      <c r="G64" s="115" t="s">
        <v>58</v>
      </c>
      <c r="H64" s="118">
        <f>_xlfn.SUMIFS('[3]ND'!$G$3:$G$96,'[3]ND'!$B$3:$B$96,B64,'[3]ND'!$E$3:$E$96,E64)</f>
        <v>30</v>
      </c>
      <c r="I64" s="118">
        <v>90</v>
      </c>
      <c r="J64" s="118">
        <f t="shared" si="3"/>
        <v>60</v>
      </c>
      <c r="K64" s="115" t="str">
        <f t="shared" si="5"/>
        <v>Tiếp tục phát triển</v>
      </c>
      <c r="L64" s="100">
        <v>927</v>
      </c>
      <c r="M64" s="100"/>
      <c r="N64" s="121"/>
      <c r="O64" s="121"/>
      <c r="P64" s="121"/>
      <c r="Q64" s="121"/>
      <c r="R64" s="121"/>
      <c r="S64" s="268"/>
      <c r="T64" s="268"/>
      <c r="U64" s="268"/>
      <c r="V64" s="165"/>
      <c r="W64" s="165"/>
      <c r="X64" s="165"/>
      <c r="Y64" s="165"/>
      <c r="Z64" s="165"/>
    </row>
    <row r="65" spans="1:26" s="72" customFormat="1" ht="31.5">
      <c r="A65" s="113">
        <f t="shared" si="4"/>
        <v>62</v>
      </c>
      <c r="B65" s="114" t="s">
        <v>1000</v>
      </c>
      <c r="C65" s="115" t="s">
        <v>213</v>
      </c>
      <c r="D65" s="115" t="s">
        <v>245</v>
      </c>
      <c r="E65" s="115" t="s">
        <v>204</v>
      </c>
      <c r="F65" s="119">
        <v>60</v>
      </c>
      <c r="G65" s="115" t="s">
        <v>1459</v>
      </c>
      <c r="H65" s="118">
        <f>_xlfn.SUMIFS('[3]ND'!$G$3:$G$96,'[3]ND'!$B$3:$B$96,B65,'[3]ND'!$E$3:$E$96,E65)</f>
        <v>30</v>
      </c>
      <c r="I65" s="118">
        <v>300</v>
      </c>
      <c r="J65" s="118">
        <f t="shared" si="3"/>
        <v>270</v>
      </c>
      <c r="K65" s="115" t="str">
        <f t="shared" si="5"/>
        <v>Tiếp tục phát triển</v>
      </c>
      <c r="L65" s="100">
        <v>926</v>
      </c>
      <c r="M65" s="100"/>
      <c r="N65" s="121"/>
      <c r="O65" s="121"/>
      <c r="P65" s="121"/>
      <c r="Q65" s="121"/>
      <c r="R65" s="121"/>
      <c r="S65" s="268"/>
      <c r="T65" s="268"/>
      <c r="U65" s="268"/>
      <c r="V65" s="13"/>
      <c r="W65" s="13"/>
      <c r="X65" s="13"/>
      <c r="Y65" s="13"/>
      <c r="Z65" s="13"/>
    </row>
    <row r="66" spans="1:26" s="72" customFormat="1" ht="31.5">
      <c r="A66" s="113">
        <f t="shared" si="4"/>
        <v>63</v>
      </c>
      <c r="B66" s="114" t="s">
        <v>1001</v>
      </c>
      <c r="C66" s="78" t="s">
        <v>213</v>
      </c>
      <c r="D66" s="78" t="s">
        <v>245</v>
      </c>
      <c r="E66" s="78" t="s">
        <v>214</v>
      </c>
      <c r="F66" s="118">
        <v>70</v>
      </c>
      <c r="G66" s="78" t="s">
        <v>48</v>
      </c>
      <c r="H66" s="118">
        <f>_xlfn.SUMIFS('[3]ND'!$G$3:$G$96,'[3]ND'!$B$3:$B$96,B66,'[3]ND'!$E$3:$E$96,E66)</f>
        <v>0</v>
      </c>
      <c r="I66" s="118">
        <v>120</v>
      </c>
      <c r="J66" s="118">
        <f t="shared" si="3"/>
        <v>120</v>
      </c>
      <c r="K66" s="115" t="str">
        <f t="shared" si="5"/>
        <v>Tiếp tục phát triển</v>
      </c>
      <c r="L66" s="100">
        <v>928</v>
      </c>
      <c r="M66" s="100"/>
      <c r="N66" s="121"/>
      <c r="O66" s="121"/>
      <c r="P66" s="121"/>
      <c r="Q66" s="121"/>
      <c r="R66" s="121"/>
      <c r="S66" s="268"/>
      <c r="T66" s="268"/>
      <c r="U66" s="268"/>
      <c r="V66" s="13"/>
      <c r="W66" s="13"/>
      <c r="X66" s="13"/>
      <c r="Y66" s="13"/>
      <c r="Z66" s="13"/>
    </row>
    <row r="67" spans="1:26" s="72" customFormat="1" ht="31.5">
      <c r="A67" s="113">
        <f t="shared" si="4"/>
        <v>64</v>
      </c>
      <c r="B67" s="114" t="s">
        <v>628</v>
      </c>
      <c r="C67" s="78" t="s">
        <v>213</v>
      </c>
      <c r="D67" s="78" t="s">
        <v>245</v>
      </c>
      <c r="E67" s="78" t="s">
        <v>947</v>
      </c>
      <c r="F67" s="118">
        <v>75</v>
      </c>
      <c r="G67" s="78" t="s">
        <v>948</v>
      </c>
      <c r="H67" s="118">
        <f>_xlfn.SUMIFS('[3]ND'!$G$3:$G$96,'[3]ND'!$B$3:$B$96,B67,'[3]ND'!$E$3:$E$96,E67)</f>
        <v>0</v>
      </c>
      <c r="I67" s="118">
        <v>120</v>
      </c>
      <c r="J67" s="118">
        <f t="shared" si="3"/>
        <v>120</v>
      </c>
      <c r="K67" s="115" t="str">
        <f>IF(J67&gt;0,"Tiếp tục phát triển","Lưu lượng đã hết")</f>
        <v>Tiếp tục phát triển</v>
      </c>
      <c r="L67" s="100"/>
      <c r="M67" s="100"/>
      <c r="N67" s="121">
        <v>2652</v>
      </c>
      <c r="O67" s="121"/>
      <c r="P67" s="121"/>
      <c r="Q67" s="121"/>
      <c r="R67" s="121"/>
      <c r="S67" s="268"/>
      <c r="T67" s="268"/>
      <c r="U67" s="268"/>
      <c r="V67" s="13"/>
      <c r="W67" s="13"/>
      <c r="X67" s="13"/>
      <c r="Y67" s="13"/>
      <c r="Z67" s="13"/>
    </row>
    <row r="68" spans="1:26" s="401" customFormat="1" ht="31.5">
      <c r="A68" s="392">
        <f t="shared" si="4"/>
        <v>65</v>
      </c>
      <c r="B68" s="393" t="s">
        <v>949</v>
      </c>
      <c r="C68" s="394" t="s">
        <v>213</v>
      </c>
      <c r="D68" s="394" t="s">
        <v>245</v>
      </c>
      <c r="E68" s="394" t="s">
        <v>947</v>
      </c>
      <c r="F68" s="395">
        <v>75</v>
      </c>
      <c r="G68" s="394" t="s">
        <v>950</v>
      </c>
      <c r="H68" s="118">
        <f>_xlfn.SUMIFS('[3]ND'!$G$3:$G$96,'[3]ND'!$B$3:$B$96,B68,'[3]ND'!$E$3:$E$96,E68)</f>
        <v>0</v>
      </c>
      <c r="I68" s="395">
        <v>120</v>
      </c>
      <c r="J68" s="395">
        <f t="shared" si="3"/>
        <v>120</v>
      </c>
      <c r="K68" s="396" t="str">
        <f>IF(J68&gt;0,"Tiếp tục phát triển","Lưu lượng đã hết")</f>
        <v>Tiếp tục phát triển</v>
      </c>
      <c r="L68" s="397"/>
      <c r="M68" s="397"/>
      <c r="N68" s="398">
        <v>2653</v>
      </c>
      <c r="O68" s="398"/>
      <c r="P68" s="398"/>
      <c r="Q68" s="398"/>
      <c r="R68" s="398"/>
      <c r="S68" s="399"/>
      <c r="T68" s="399"/>
      <c r="U68" s="399"/>
      <c r="V68" s="400"/>
      <c r="W68" s="400"/>
      <c r="X68" s="400"/>
      <c r="Y68" s="400"/>
      <c r="Z68" s="400"/>
    </row>
    <row r="69" spans="1:26" s="179" customFormat="1" ht="16.5">
      <c r="A69" s="113">
        <f>A68+1</f>
        <v>66</v>
      </c>
      <c r="B69" s="173" t="s">
        <v>1311</v>
      </c>
      <c r="C69" s="218" t="s">
        <v>213</v>
      </c>
      <c r="D69" s="218" t="s">
        <v>245</v>
      </c>
      <c r="E69" s="183" t="s">
        <v>1312</v>
      </c>
      <c r="F69" s="204">
        <v>35</v>
      </c>
      <c r="G69" s="183" t="s">
        <v>1313</v>
      </c>
      <c r="H69" s="118">
        <f>_xlfn.SUMIFS('[3]ND'!$G$3:$G$96,'[3]ND'!$B$3:$B$96,B69,'[3]ND'!$E$3:$E$96,E69)</f>
        <v>0</v>
      </c>
      <c r="I69" s="232">
        <v>120</v>
      </c>
      <c r="J69" s="181">
        <f>I69-H69</f>
        <v>120</v>
      </c>
      <c r="K69" s="183" t="str">
        <f>IF(J69&gt;0,"Tiếp tục phát triển","Lưu lượng đã hết")</f>
        <v>Tiếp tục phát triển</v>
      </c>
      <c r="L69" s="173"/>
      <c r="M69" s="173"/>
      <c r="N69" s="121"/>
      <c r="O69" s="197">
        <v>3400</v>
      </c>
      <c r="P69" s="197"/>
      <c r="Q69" s="197"/>
      <c r="R69" s="197"/>
      <c r="S69" s="260"/>
      <c r="T69" s="260"/>
      <c r="U69" s="260"/>
      <c r="V69" s="13"/>
      <c r="W69" s="13"/>
      <c r="X69" s="13"/>
      <c r="Y69" s="13"/>
      <c r="Z69" s="13"/>
    </row>
    <row r="70" spans="1:26" s="179" customFormat="1" ht="16.5">
      <c r="A70" s="113">
        <f>A69+1</f>
        <v>67</v>
      </c>
      <c r="B70" s="173" t="s">
        <v>1605</v>
      </c>
      <c r="C70" s="218" t="s">
        <v>213</v>
      </c>
      <c r="D70" s="218" t="s">
        <v>245</v>
      </c>
      <c r="E70" s="183" t="s">
        <v>1606</v>
      </c>
      <c r="F70" s="204">
        <v>30</v>
      </c>
      <c r="G70" s="183" t="s">
        <v>1607</v>
      </c>
      <c r="H70" s="118">
        <f>_xlfn.SUMIFS('[3]ND'!$G$3:$G$96,'[3]ND'!$B$3:$B$96,B70,'[3]ND'!$E$3:$E$96,E70)</f>
        <v>0</v>
      </c>
      <c r="I70" s="232">
        <v>180</v>
      </c>
      <c r="J70" s="181">
        <f t="shared" si="3"/>
        <v>180</v>
      </c>
      <c r="K70" s="183" t="str">
        <f>IF(J70&gt;0,"Tiếp tục phát triển","Lưu lượng đã hết")</f>
        <v>Tiếp tục phát triển</v>
      </c>
      <c r="L70" s="173"/>
      <c r="M70" s="173"/>
      <c r="N70" s="121"/>
      <c r="O70" s="197">
        <v>3400</v>
      </c>
      <c r="P70" s="197"/>
      <c r="Q70" s="197"/>
      <c r="R70" s="197"/>
      <c r="S70" s="260"/>
      <c r="T70" s="260"/>
      <c r="U70" s="260"/>
      <c r="V70" s="13"/>
      <c r="W70" s="13"/>
      <c r="X70" s="13"/>
      <c r="Y70" s="13"/>
      <c r="Z70" s="13"/>
    </row>
    <row r="71" spans="1:26" s="319" customFormat="1" ht="31.5">
      <c r="A71" s="113">
        <f aca="true" t="shared" si="6" ref="A71:A96">A70+1</f>
        <v>68</v>
      </c>
      <c r="B71" s="308" t="s">
        <v>1756</v>
      </c>
      <c r="C71" s="314" t="s">
        <v>213</v>
      </c>
      <c r="D71" s="314" t="s">
        <v>245</v>
      </c>
      <c r="E71" s="315" t="s">
        <v>1753</v>
      </c>
      <c r="F71" s="316">
        <v>40</v>
      </c>
      <c r="G71" s="315" t="s">
        <v>1755</v>
      </c>
      <c r="H71" s="118">
        <f>_xlfn.SUMIFS('[3]ND'!$G$3:$G$96,'[3]ND'!$B$3:$B$96,B71,'[3]ND'!$E$3:$E$96,E71)</f>
        <v>0</v>
      </c>
      <c r="I71" s="317">
        <v>60</v>
      </c>
      <c r="J71" s="312">
        <f>I71-H71</f>
        <v>60</v>
      </c>
      <c r="K71" s="315" t="str">
        <f>IF(J71&gt;0,"Tiếp tục phát triển","Lưu lượng đã hết")</f>
        <v>Tiếp tục phát triển</v>
      </c>
      <c r="L71" s="308"/>
      <c r="M71" s="308"/>
      <c r="N71" s="313"/>
      <c r="O71" s="313"/>
      <c r="P71" s="313"/>
      <c r="Q71" s="313"/>
      <c r="R71" s="313"/>
      <c r="S71" s="318"/>
      <c r="T71" s="318"/>
      <c r="U71" s="318" t="s">
        <v>1754</v>
      </c>
      <c r="V71" s="13"/>
      <c r="W71" s="13"/>
      <c r="X71" s="13"/>
      <c r="Y71" s="13"/>
      <c r="Z71" s="13"/>
    </row>
    <row r="72" spans="1:26" s="72" customFormat="1" ht="16.5">
      <c r="A72" s="113">
        <f t="shared" si="6"/>
        <v>69</v>
      </c>
      <c r="B72" s="114" t="s">
        <v>1005</v>
      </c>
      <c r="C72" s="115" t="s">
        <v>218</v>
      </c>
      <c r="D72" s="115" t="s">
        <v>245</v>
      </c>
      <c r="E72" s="115" t="s">
        <v>1004</v>
      </c>
      <c r="F72" s="119">
        <v>90</v>
      </c>
      <c r="G72" s="231" t="s">
        <v>49</v>
      </c>
      <c r="H72" s="118">
        <f>_xlfn.SUMIFS('[3]ND'!$G$3:$G$96,'[3]ND'!$B$3:$B$96,B72,'[3]ND'!$E$3:$E$96,E72)</f>
        <v>120</v>
      </c>
      <c r="I72" s="118">
        <v>510</v>
      </c>
      <c r="J72" s="118">
        <f t="shared" si="3"/>
        <v>390</v>
      </c>
      <c r="K72" s="115" t="str">
        <f t="shared" si="5"/>
        <v>Tiếp tục phát triển</v>
      </c>
      <c r="L72" s="100">
        <v>929</v>
      </c>
      <c r="M72" s="100"/>
      <c r="N72" s="121"/>
      <c r="O72" s="121"/>
      <c r="P72" s="121"/>
      <c r="Q72" s="121"/>
      <c r="R72" s="121"/>
      <c r="S72" s="268"/>
      <c r="T72" s="268"/>
      <c r="U72" s="268"/>
      <c r="V72" s="13"/>
      <c r="W72" s="13"/>
      <c r="X72" s="13"/>
      <c r="Y72" s="13"/>
      <c r="Z72" s="13"/>
    </row>
    <row r="73" spans="1:26" s="72" customFormat="1" ht="31.5">
      <c r="A73" s="113">
        <f t="shared" si="6"/>
        <v>70</v>
      </c>
      <c r="B73" s="114" t="s">
        <v>1006</v>
      </c>
      <c r="C73" s="115" t="s">
        <v>218</v>
      </c>
      <c r="D73" s="115" t="s">
        <v>245</v>
      </c>
      <c r="E73" s="115" t="s">
        <v>1003</v>
      </c>
      <c r="F73" s="119">
        <v>90</v>
      </c>
      <c r="G73" s="231" t="s">
        <v>50</v>
      </c>
      <c r="H73" s="118">
        <f>_xlfn.SUMIFS('[3]ND'!$G$3:$G$96,'[3]ND'!$B$3:$B$96,B73,'[3]ND'!$E$3:$E$96,E73)</f>
        <v>0</v>
      </c>
      <c r="I73" s="118">
        <v>330</v>
      </c>
      <c r="J73" s="118">
        <f aca="true" t="shared" si="7" ref="J73:J96">I73-H73</f>
        <v>330</v>
      </c>
      <c r="K73" s="115" t="str">
        <f t="shared" si="5"/>
        <v>Tiếp tục phát triển</v>
      </c>
      <c r="L73" s="100">
        <v>930</v>
      </c>
      <c r="M73" s="100"/>
      <c r="N73" s="121"/>
      <c r="O73" s="121"/>
      <c r="P73" s="121"/>
      <c r="Q73" s="121"/>
      <c r="R73" s="121"/>
      <c r="S73" s="268"/>
      <c r="T73" s="268"/>
      <c r="U73" s="268"/>
      <c r="V73" s="13"/>
      <c r="W73" s="13"/>
      <c r="X73" s="13"/>
      <c r="Y73" s="13"/>
      <c r="Z73" s="13"/>
    </row>
    <row r="74" spans="1:26" s="72" customFormat="1" ht="78.75">
      <c r="A74" s="113">
        <f t="shared" si="6"/>
        <v>71</v>
      </c>
      <c r="B74" s="114" t="s">
        <v>1531</v>
      </c>
      <c r="C74" s="115" t="s">
        <v>273</v>
      </c>
      <c r="D74" s="115" t="s">
        <v>245</v>
      </c>
      <c r="E74" s="255" t="s">
        <v>1613</v>
      </c>
      <c r="F74" s="119">
        <v>230</v>
      </c>
      <c r="G74" s="266" t="s">
        <v>1539</v>
      </c>
      <c r="H74" s="118">
        <f>_xlfn.SUMIFS('[3]ND'!$G$3:$G$96,'[3]ND'!$B$3:$B$96,B74,'[3]ND'!$E$3:$E$96,E74)</f>
        <v>60</v>
      </c>
      <c r="I74" s="118">
        <v>270</v>
      </c>
      <c r="J74" s="118">
        <f t="shared" si="7"/>
        <v>210</v>
      </c>
      <c r="K74" s="115" t="str">
        <f aca="true" t="shared" si="8" ref="K74:K96">IF(J74&gt;0,"Tiếp tục phát triển","Lưu lượng đã hết")</f>
        <v>Tiếp tục phát triển</v>
      </c>
      <c r="L74" s="100">
        <v>933</v>
      </c>
      <c r="M74" s="100"/>
      <c r="N74" s="121"/>
      <c r="O74" s="121"/>
      <c r="P74" s="121"/>
      <c r="Q74" s="121"/>
      <c r="R74" s="268" t="s">
        <v>1540</v>
      </c>
      <c r="S74" s="268"/>
      <c r="T74" s="268"/>
      <c r="U74" s="268"/>
      <c r="V74" s="196"/>
      <c r="W74" s="196"/>
      <c r="X74" s="196"/>
      <c r="Y74" s="196"/>
      <c r="Z74" s="196"/>
    </row>
    <row r="75" spans="1:26" s="319" customFormat="1" ht="31.5">
      <c r="A75" s="311">
        <f t="shared" si="6"/>
        <v>72</v>
      </c>
      <c r="B75" s="320" t="s">
        <v>1762</v>
      </c>
      <c r="C75" s="315" t="s">
        <v>273</v>
      </c>
      <c r="D75" s="315" t="s">
        <v>245</v>
      </c>
      <c r="E75" s="322" t="s">
        <v>1763</v>
      </c>
      <c r="F75" s="323">
        <v>247</v>
      </c>
      <c r="G75" s="324" t="s">
        <v>1765</v>
      </c>
      <c r="H75" s="118">
        <f>_xlfn.SUMIFS('[3]ND'!$G$3:$G$96,'[3]ND'!$B$3:$B$96,B75,'[3]ND'!$E$3:$E$96,E75)</f>
        <v>0</v>
      </c>
      <c r="I75" s="312">
        <v>900</v>
      </c>
      <c r="J75" s="312">
        <f>I75-H75</f>
        <v>900</v>
      </c>
      <c r="K75" s="315" t="str">
        <f>IF(J75&gt;0,"Tiếp tục phát triển","Lưu lượng đã hết")</f>
        <v>Tiếp tục phát triển</v>
      </c>
      <c r="L75" s="308"/>
      <c r="M75" s="308"/>
      <c r="N75" s="313"/>
      <c r="O75" s="313"/>
      <c r="P75" s="313"/>
      <c r="Q75" s="313"/>
      <c r="R75" s="318"/>
      <c r="S75" s="318"/>
      <c r="T75" s="318"/>
      <c r="U75" s="318" t="s">
        <v>1764</v>
      </c>
      <c r="V75" s="192"/>
      <c r="W75" s="192"/>
      <c r="X75" s="192"/>
      <c r="Y75" s="192"/>
      <c r="Z75" s="192"/>
    </row>
    <row r="76" spans="1:26" s="179" customFormat="1" ht="16.5">
      <c r="A76" s="113">
        <f t="shared" si="6"/>
        <v>73</v>
      </c>
      <c r="B76" s="189" t="s">
        <v>644</v>
      </c>
      <c r="C76" s="183" t="s">
        <v>273</v>
      </c>
      <c r="D76" s="183" t="s">
        <v>245</v>
      </c>
      <c r="E76" s="183" t="s">
        <v>220</v>
      </c>
      <c r="F76" s="182">
        <v>230</v>
      </c>
      <c r="G76" s="183" t="s">
        <v>645</v>
      </c>
      <c r="H76" s="118">
        <f>_xlfn.SUMIFS('[3]ND'!$G$3:$G$96,'[3]ND'!$B$3:$B$96,B76,'[3]ND'!$E$3:$E$96,E76)</f>
        <v>0</v>
      </c>
      <c r="I76" s="181">
        <v>150</v>
      </c>
      <c r="J76" s="181">
        <f t="shared" si="7"/>
        <v>150</v>
      </c>
      <c r="K76" s="183" t="str">
        <f t="shared" si="8"/>
        <v>Tiếp tục phát triển</v>
      </c>
      <c r="L76" s="173"/>
      <c r="M76" s="173">
        <v>1255</v>
      </c>
      <c r="N76" s="121"/>
      <c r="O76" s="197"/>
      <c r="P76" s="197"/>
      <c r="Q76" s="197"/>
      <c r="R76" s="197"/>
      <c r="S76" s="260"/>
      <c r="T76" s="260"/>
      <c r="U76" s="260"/>
      <c r="V76" s="13"/>
      <c r="W76" s="13"/>
      <c r="X76" s="13"/>
      <c r="Y76" s="13"/>
      <c r="Z76" s="13"/>
    </row>
    <row r="77" spans="1:26" s="179" customFormat="1" ht="16.5">
      <c r="A77" s="113">
        <f t="shared" si="6"/>
        <v>74</v>
      </c>
      <c r="B77" s="189" t="s">
        <v>1316</v>
      </c>
      <c r="C77" s="183" t="s">
        <v>273</v>
      </c>
      <c r="D77" s="183" t="s">
        <v>245</v>
      </c>
      <c r="E77" s="183" t="s">
        <v>1317</v>
      </c>
      <c r="F77" s="182">
        <v>247</v>
      </c>
      <c r="G77" s="183" t="s">
        <v>1318</v>
      </c>
      <c r="H77" s="118">
        <f>_xlfn.SUMIFS('[3]ND'!$G$3:$G$96,'[3]ND'!$B$3:$B$96,B77,'[3]ND'!$E$3:$E$96,E77)</f>
        <v>0</v>
      </c>
      <c r="I77" s="181">
        <v>270</v>
      </c>
      <c r="J77" s="181">
        <f>I77-H77</f>
        <v>270</v>
      </c>
      <c r="K77" s="183" t="str">
        <f>IF(J77&gt;0,"Tiếp tục phát triển","Lưu lượng đã hết")</f>
        <v>Tiếp tục phát triển</v>
      </c>
      <c r="L77" s="173"/>
      <c r="M77" s="173"/>
      <c r="N77" s="121"/>
      <c r="O77" s="197">
        <v>3402</v>
      </c>
      <c r="P77" s="197"/>
      <c r="Q77" s="197"/>
      <c r="R77" s="197"/>
      <c r="S77" s="260"/>
      <c r="T77" s="260"/>
      <c r="U77" s="260"/>
      <c r="V77" s="196"/>
      <c r="W77" s="196"/>
      <c r="X77" s="196"/>
      <c r="Y77" s="196"/>
      <c r="Z77" s="196"/>
    </row>
    <row r="78" spans="1:26" s="179" customFormat="1" ht="16.5">
      <c r="A78" s="113">
        <f t="shared" si="6"/>
        <v>75</v>
      </c>
      <c r="B78" s="189" t="s">
        <v>1644</v>
      </c>
      <c r="C78" s="183" t="s">
        <v>273</v>
      </c>
      <c r="D78" s="183" t="s">
        <v>245</v>
      </c>
      <c r="E78" s="183" t="s">
        <v>1643</v>
      </c>
      <c r="F78" s="182">
        <v>247</v>
      </c>
      <c r="G78" s="266" t="s">
        <v>1645</v>
      </c>
      <c r="H78" s="118">
        <f>_xlfn.SUMIFS('[3]ND'!$G$3:$G$96,'[3]ND'!$B$3:$B$96,B78,'[3]ND'!$E$3:$E$96,E78)</f>
        <v>0</v>
      </c>
      <c r="I78" s="181">
        <v>270</v>
      </c>
      <c r="J78" s="181">
        <f>I78-H78</f>
        <v>270</v>
      </c>
      <c r="K78" s="183" t="str">
        <f>IF(J78&gt;0,"Tiếp tục phát triển","Lưu lượng đã hết")</f>
        <v>Tiếp tục phát triển</v>
      </c>
      <c r="L78" s="173"/>
      <c r="M78" s="173"/>
      <c r="N78" s="121"/>
      <c r="O78" s="197"/>
      <c r="P78" s="197"/>
      <c r="Q78" s="197"/>
      <c r="R78" s="197"/>
      <c r="S78" s="266">
        <v>5561</v>
      </c>
      <c r="T78" s="266"/>
      <c r="U78" s="266"/>
      <c r="V78" s="165"/>
      <c r="W78" s="165"/>
      <c r="X78" s="165"/>
      <c r="Y78" s="165"/>
      <c r="Z78" s="165"/>
    </row>
    <row r="79" spans="1:26" s="179" customFormat="1" ht="16.5">
      <c r="A79" s="113">
        <f t="shared" si="6"/>
        <v>76</v>
      </c>
      <c r="B79" s="189" t="s">
        <v>650</v>
      </c>
      <c r="C79" s="183" t="s">
        <v>318</v>
      </c>
      <c r="D79" s="183" t="s">
        <v>245</v>
      </c>
      <c r="E79" s="183" t="s">
        <v>314</v>
      </c>
      <c r="F79" s="182">
        <v>290</v>
      </c>
      <c r="G79" s="183" t="s">
        <v>651</v>
      </c>
      <c r="H79" s="118">
        <f>_xlfn.SUMIFS('[3]ND'!$G$3:$G$96,'[3]ND'!$B$3:$B$96,B79,'[3]ND'!$E$3:$E$96,E79)</f>
        <v>0</v>
      </c>
      <c r="I79" s="181">
        <v>150</v>
      </c>
      <c r="J79" s="181">
        <f t="shared" si="7"/>
        <v>150</v>
      </c>
      <c r="K79" s="183" t="str">
        <f t="shared" si="8"/>
        <v>Tiếp tục phát triển</v>
      </c>
      <c r="L79" s="173"/>
      <c r="M79" s="173">
        <v>1258</v>
      </c>
      <c r="N79" s="121"/>
      <c r="O79" s="197"/>
      <c r="P79" s="197"/>
      <c r="Q79" s="197"/>
      <c r="R79" s="197"/>
      <c r="S79" s="260"/>
      <c r="T79" s="260"/>
      <c r="U79" s="260"/>
      <c r="V79" s="13"/>
      <c r="W79" s="13"/>
      <c r="X79" s="13"/>
      <c r="Y79" s="13"/>
      <c r="Z79" s="13"/>
    </row>
    <row r="80" spans="1:26" s="179" customFormat="1" ht="16.5">
      <c r="A80" s="113">
        <f t="shared" si="6"/>
        <v>77</v>
      </c>
      <c r="B80" s="189" t="s">
        <v>707</v>
      </c>
      <c r="C80" s="183" t="s">
        <v>708</v>
      </c>
      <c r="D80" s="183" t="s">
        <v>245</v>
      </c>
      <c r="E80" s="183" t="s">
        <v>709</v>
      </c>
      <c r="F80" s="182">
        <v>1198</v>
      </c>
      <c r="G80" s="183" t="s">
        <v>710</v>
      </c>
      <c r="H80" s="118">
        <f>_xlfn.SUMIFS('[3]ND'!$G$3:$G$96,'[3]ND'!$B$3:$B$96,B80,'[3]ND'!$E$3:$E$96,E80)</f>
        <v>0</v>
      </c>
      <c r="I80" s="181">
        <v>120</v>
      </c>
      <c r="J80" s="181">
        <f t="shared" si="7"/>
        <v>120</v>
      </c>
      <c r="K80" s="183" t="str">
        <f t="shared" si="8"/>
        <v>Tiếp tục phát triển</v>
      </c>
      <c r="L80" s="173"/>
      <c r="M80" s="173">
        <v>1286</v>
      </c>
      <c r="N80" s="121"/>
      <c r="O80" s="197"/>
      <c r="P80" s="197"/>
      <c r="Q80" s="197"/>
      <c r="R80" s="197"/>
      <c r="S80" s="260"/>
      <c r="T80" s="260"/>
      <c r="U80" s="260"/>
      <c r="V80" s="13"/>
      <c r="W80" s="13"/>
      <c r="X80" s="13"/>
      <c r="Y80" s="13"/>
      <c r="Z80" s="13"/>
    </row>
    <row r="81" spans="1:26" s="179" customFormat="1" ht="16.5">
      <c r="A81" s="113">
        <f t="shared" si="6"/>
        <v>78</v>
      </c>
      <c r="B81" s="189" t="s">
        <v>711</v>
      </c>
      <c r="C81" s="183" t="s">
        <v>708</v>
      </c>
      <c r="D81" s="183" t="s">
        <v>245</v>
      </c>
      <c r="E81" s="183" t="s">
        <v>712</v>
      </c>
      <c r="F81" s="182">
        <v>1198</v>
      </c>
      <c r="G81" s="183" t="s">
        <v>713</v>
      </c>
      <c r="H81" s="118">
        <f>_xlfn.SUMIFS('[3]ND'!$G$3:$G$96,'[3]ND'!$B$3:$B$96,B81,'[3]ND'!$E$3:$E$96,E81)</f>
        <v>0</v>
      </c>
      <c r="I81" s="181">
        <v>120</v>
      </c>
      <c r="J81" s="181">
        <f t="shared" si="7"/>
        <v>120</v>
      </c>
      <c r="K81" s="183" t="str">
        <f t="shared" si="8"/>
        <v>Tiếp tục phát triển</v>
      </c>
      <c r="L81" s="173"/>
      <c r="M81" s="173">
        <v>1287</v>
      </c>
      <c r="N81" s="121"/>
      <c r="O81" s="197"/>
      <c r="P81" s="197"/>
      <c r="Q81" s="197"/>
      <c r="R81" s="197"/>
      <c r="S81" s="260"/>
      <c r="T81" s="260"/>
      <c r="U81" s="260"/>
      <c r="V81" s="24"/>
      <c r="W81" s="24"/>
      <c r="X81" s="24"/>
      <c r="Y81" s="24"/>
      <c r="Z81" s="24"/>
    </row>
    <row r="82" spans="1:26" s="179" customFormat="1" ht="16.5">
      <c r="A82" s="113">
        <f t="shared" si="6"/>
        <v>79</v>
      </c>
      <c r="B82" s="189" t="s">
        <v>714</v>
      </c>
      <c r="C82" s="183" t="s">
        <v>708</v>
      </c>
      <c r="D82" s="183" t="s">
        <v>245</v>
      </c>
      <c r="E82" s="183" t="s">
        <v>715</v>
      </c>
      <c r="F82" s="182">
        <v>1198</v>
      </c>
      <c r="G82" s="183" t="s">
        <v>716</v>
      </c>
      <c r="H82" s="118">
        <f>_xlfn.SUMIFS('[3]ND'!$G$3:$G$96,'[3]ND'!$B$3:$B$96,B82,'[3]ND'!$E$3:$E$96,E82)</f>
        <v>0</v>
      </c>
      <c r="I82" s="181">
        <v>120</v>
      </c>
      <c r="J82" s="181">
        <f t="shared" si="7"/>
        <v>120</v>
      </c>
      <c r="K82" s="183" t="str">
        <f t="shared" si="8"/>
        <v>Tiếp tục phát triển</v>
      </c>
      <c r="L82" s="173"/>
      <c r="M82" s="173">
        <v>1288</v>
      </c>
      <c r="N82" s="121"/>
      <c r="O82" s="197"/>
      <c r="P82" s="197"/>
      <c r="Q82" s="197"/>
      <c r="R82" s="197"/>
      <c r="S82" s="260"/>
      <c r="T82" s="260"/>
      <c r="U82" s="260"/>
      <c r="V82" s="13"/>
      <c r="W82" s="13"/>
      <c r="X82" s="13"/>
      <c r="Y82" s="13"/>
      <c r="Z82" s="13"/>
    </row>
    <row r="83" spans="1:26" s="179" customFormat="1" ht="16.5">
      <c r="A83" s="113">
        <f t="shared" si="6"/>
        <v>80</v>
      </c>
      <c r="B83" s="189" t="s">
        <v>717</v>
      </c>
      <c r="C83" s="183" t="s">
        <v>708</v>
      </c>
      <c r="D83" s="183" t="s">
        <v>245</v>
      </c>
      <c r="E83" s="183" t="s">
        <v>718</v>
      </c>
      <c r="F83" s="182">
        <v>1198</v>
      </c>
      <c r="G83" s="183" t="s">
        <v>719</v>
      </c>
      <c r="H83" s="118">
        <f>_xlfn.SUMIFS('[3]ND'!$G$3:$G$96,'[3]ND'!$B$3:$B$96,B83,'[3]ND'!$E$3:$E$96,E83)</f>
        <v>0</v>
      </c>
      <c r="I83" s="181">
        <v>120</v>
      </c>
      <c r="J83" s="181">
        <f t="shared" si="7"/>
        <v>120</v>
      </c>
      <c r="K83" s="183" t="str">
        <f t="shared" si="8"/>
        <v>Tiếp tục phát triển</v>
      </c>
      <c r="L83" s="173"/>
      <c r="M83" s="173">
        <v>1289</v>
      </c>
      <c r="N83" s="121"/>
      <c r="O83" s="197"/>
      <c r="P83" s="197"/>
      <c r="Q83" s="197"/>
      <c r="R83" s="197"/>
      <c r="S83" s="260"/>
      <c r="T83" s="260"/>
      <c r="U83" s="260"/>
      <c r="V83" s="13"/>
      <c r="W83" s="13"/>
      <c r="X83" s="13"/>
      <c r="Y83" s="13"/>
      <c r="Z83" s="13"/>
    </row>
    <row r="84" spans="1:26" s="179" customFormat="1" ht="31.5">
      <c r="A84" s="113">
        <f t="shared" si="6"/>
        <v>81</v>
      </c>
      <c r="B84" s="189" t="s">
        <v>720</v>
      </c>
      <c r="C84" s="183" t="s">
        <v>708</v>
      </c>
      <c r="D84" s="183" t="s">
        <v>245</v>
      </c>
      <c r="E84" s="183" t="s">
        <v>721</v>
      </c>
      <c r="F84" s="182">
        <v>1198</v>
      </c>
      <c r="G84" s="183" t="s">
        <v>722</v>
      </c>
      <c r="H84" s="118">
        <f>_xlfn.SUMIFS('[3]ND'!$G$3:$G$96,'[3]ND'!$B$3:$B$96,B84,'[3]ND'!$E$3:$E$96,E84)</f>
        <v>0</v>
      </c>
      <c r="I84" s="181">
        <v>120</v>
      </c>
      <c r="J84" s="181">
        <f t="shared" si="7"/>
        <v>120</v>
      </c>
      <c r="K84" s="183" t="str">
        <f t="shared" si="8"/>
        <v>Tiếp tục phát triển</v>
      </c>
      <c r="L84" s="173"/>
      <c r="M84" s="173">
        <v>1290</v>
      </c>
      <c r="N84" s="121"/>
      <c r="O84" s="197"/>
      <c r="P84" s="197"/>
      <c r="Q84" s="197"/>
      <c r="R84" s="197"/>
      <c r="S84" s="260"/>
      <c r="T84" s="260"/>
      <c r="U84" s="260"/>
      <c r="V84" s="13"/>
      <c r="W84" s="13"/>
      <c r="X84" s="13"/>
      <c r="Y84" s="13"/>
      <c r="Z84" s="13"/>
    </row>
    <row r="85" spans="1:26" s="179" customFormat="1" ht="16.5">
      <c r="A85" s="113">
        <f t="shared" si="6"/>
        <v>82</v>
      </c>
      <c r="B85" s="189" t="s">
        <v>723</v>
      </c>
      <c r="C85" s="183" t="s">
        <v>708</v>
      </c>
      <c r="D85" s="183" t="s">
        <v>245</v>
      </c>
      <c r="E85" s="183" t="s">
        <v>724</v>
      </c>
      <c r="F85" s="182">
        <v>1198</v>
      </c>
      <c r="G85" s="183" t="s">
        <v>725</v>
      </c>
      <c r="H85" s="118">
        <f>_xlfn.SUMIFS('[3]ND'!$G$3:$G$96,'[3]ND'!$B$3:$B$96,B85,'[3]ND'!$E$3:$E$96,E85)</f>
        <v>0</v>
      </c>
      <c r="I85" s="181">
        <v>120</v>
      </c>
      <c r="J85" s="181">
        <f t="shared" si="7"/>
        <v>120</v>
      </c>
      <c r="K85" s="183" t="str">
        <f t="shared" si="8"/>
        <v>Tiếp tục phát triển</v>
      </c>
      <c r="L85" s="173"/>
      <c r="M85" s="173">
        <v>1291</v>
      </c>
      <c r="N85" s="121"/>
      <c r="O85" s="197"/>
      <c r="P85" s="197"/>
      <c r="Q85" s="197"/>
      <c r="R85" s="197"/>
      <c r="S85" s="260"/>
      <c r="T85" s="260"/>
      <c r="U85" s="260"/>
      <c r="V85" s="13"/>
      <c r="W85" s="13"/>
      <c r="X85" s="13"/>
      <c r="Y85" s="13"/>
      <c r="Z85" s="13"/>
    </row>
    <row r="86" spans="1:26" s="413" customFormat="1" ht="16.5">
      <c r="A86" s="392">
        <f t="shared" si="6"/>
        <v>83</v>
      </c>
      <c r="B86" s="404" t="s">
        <v>726</v>
      </c>
      <c r="C86" s="405" t="s">
        <v>708</v>
      </c>
      <c r="D86" s="405" t="s">
        <v>245</v>
      </c>
      <c r="E86" s="405" t="s">
        <v>727</v>
      </c>
      <c r="F86" s="406">
        <v>1198</v>
      </c>
      <c r="G86" s="405" t="s">
        <v>728</v>
      </c>
      <c r="H86" s="118">
        <f>_xlfn.SUMIFS('[3]ND'!$G$3:$G$96,'[3]ND'!$B$3:$B$96,B86,'[3]ND'!$E$3:$E$96,E86)</f>
        <v>0</v>
      </c>
      <c r="I86" s="408">
        <v>120</v>
      </c>
      <c r="J86" s="408">
        <f t="shared" si="7"/>
        <v>120</v>
      </c>
      <c r="K86" s="405" t="str">
        <f t="shared" si="8"/>
        <v>Tiếp tục phát triển</v>
      </c>
      <c r="L86" s="409"/>
      <c r="M86" s="409">
        <v>1292</v>
      </c>
      <c r="N86" s="398"/>
      <c r="O86" s="410"/>
      <c r="P86" s="410"/>
      <c r="Q86" s="410"/>
      <c r="R86" s="410"/>
      <c r="S86" s="411"/>
      <c r="T86" s="411"/>
      <c r="U86" s="411"/>
      <c r="V86" s="400"/>
      <c r="W86" s="400"/>
      <c r="X86" s="400"/>
      <c r="Y86" s="400"/>
      <c r="Z86" s="400"/>
    </row>
    <row r="87" spans="1:26" s="179" customFormat="1" ht="31.5">
      <c r="A87" s="113">
        <f t="shared" si="6"/>
        <v>84</v>
      </c>
      <c r="B87" s="189" t="s">
        <v>733</v>
      </c>
      <c r="C87" s="183" t="s">
        <v>734</v>
      </c>
      <c r="D87" s="183" t="s">
        <v>245</v>
      </c>
      <c r="E87" s="183" t="s">
        <v>735</v>
      </c>
      <c r="F87" s="182">
        <v>1050</v>
      </c>
      <c r="G87" s="183" t="s">
        <v>736</v>
      </c>
      <c r="H87" s="118">
        <f>_xlfn.SUMIFS('[3]ND'!$G$3:$G$96,'[3]ND'!$B$3:$B$96,B87,'[3]ND'!$E$3:$E$96,E87)</f>
        <v>0</v>
      </c>
      <c r="I87" s="181">
        <v>60</v>
      </c>
      <c r="J87" s="181">
        <f t="shared" si="7"/>
        <v>60</v>
      </c>
      <c r="K87" s="183" t="str">
        <f t="shared" si="8"/>
        <v>Tiếp tục phát triển</v>
      </c>
      <c r="L87" s="173"/>
      <c r="M87" s="173">
        <v>1295</v>
      </c>
      <c r="N87" s="121"/>
      <c r="O87" s="197"/>
      <c r="P87" s="197"/>
      <c r="Q87" s="197"/>
      <c r="R87" s="197"/>
      <c r="S87" s="260"/>
      <c r="T87" s="260"/>
      <c r="U87" s="260"/>
      <c r="V87" s="13"/>
      <c r="W87" s="13"/>
      <c r="X87" s="13"/>
      <c r="Y87" s="13"/>
      <c r="Z87" s="13"/>
    </row>
    <row r="88" spans="1:26" s="72" customFormat="1" ht="31.5">
      <c r="A88" s="113">
        <f t="shared" si="6"/>
        <v>85</v>
      </c>
      <c r="B88" s="100" t="s">
        <v>190</v>
      </c>
      <c r="C88" s="215" t="s">
        <v>403</v>
      </c>
      <c r="D88" s="215" t="s">
        <v>245</v>
      </c>
      <c r="E88" s="115" t="s">
        <v>189</v>
      </c>
      <c r="F88" s="90">
        <v>1470</v>
      </c>
      <c r="G88" s="115" t="s">
        <v>72</v>
      </c>
      <c r="H88" s="118">
        <f>_xlfn.SUMIFS('[3]ND'!$G$3:$G$96,'[3]ND'!$B$3:$B$96,B88,'[3]ND'!$E$3:$E$96,E88)</f>
        <v>0</v>
      </c>
      <c r="I88" s="233">
        <v>15</v>
      </c>
      <c r="J88" s="118">
        <f t="shared" si="7"/>
        <v>15</v>
      </c>
      <c r="K88" s="115" t="str">
        <f t="shared" si="8"/>
        <v>Tiếp tục phát triển</v>
      </c>
      <c r="L88" s="100">
        <v>950</v>
      </c>
      <c r="M88" s="100"/>
      <c r="N88" s="121"/>
      <c r="O88" s="121"/>
      <c r="P88" s="121"/>
      <c r="Q88" s="121"/>
      <c r="R88" s="121"/>
      <c r="S88" s="268"/>
      <c r="T88" s="268"/>
      <c r="U88" s="268"/>
      <c r="V88" s="17"/>
      <c r="W88" s="17"/>
      <c r="X88" s="17"/>
      <c r="Y88" s="17"/>
      <c r="Z88" s="17"/>
    </row>
    <row r="89" spans="1:26" s="179" customFormat="1" ht="31.5">
      <c r="A89" s="113">
        <f t="shared" si="6"/>
        <v>86</v>
      </c>
      <c r="B89" s="189" t="s">
        <v>1332</v>
      </c>
      <c r="C89" s="183" t="s">
        <v>403</v>
      </c>
      <c r="D89" s="183" t="s">
        <v>245</v>
      </c>
      <c r="E89" s="183" t="s">
        <v>1333</v>
      </c>
      <c r="F89" s="182">
        <v>1400</v>
      </c>
      <c r="G89" s="183" t="s">
        <v>1334</v>
      </c>
      <c r="H89" s="118">
        <f>_xlfn.SUMIFS('[3]ND'!$G$3:$G$96,'[3]ND'!$B$3:$B$96,B89,'[3]ND'!$E$3:$E$96,E89)</f>
        <v>0</v>
      </c>
      <c r="I89" s="181">
        <v>15</v>
      </c>
      <c r="J89" s="181">
        <f>I89-H89</f>
        <v>15</v>
      </c>
      <c r="K89" s="183" t="str">
        <f>IF(J89&gt;0,"Tiếp tục phát triển","Lưu lượng đã hết")</f>
        <v>Tiếp tục phát triển</v>
      </c>
      <c r="L89" s="173"/>
      <c r="M89" s="173"/>
      <c r="N89" s="121"/>
      <c r="O89" s="197">
        <v>3411</v>
      </c>
      <c r="P89" s="197"/>
      <c r="Q89" s="197"/>
      <c r="R89" s="197"/>
      <c r="S89" s="260"/>
      <c r="T89" s="260"/>
      <c r="U89" s="260"/>
      <c r="V89" s="13"/>
      <c r="W89" s="13"/>
      <c r="X89" s="13"/>
      <c r="Y89" s="13"/>
      <c r="Z89" s="13"/>
    </row>
    <row r="90" spans="1:26" s="72" customFormat="1" ht="16.5">
      <c r="A90" s="113">
        <f t="shared" si="6"/>
        <v>87</v>
      </c>
      <c r="B90" s="100" t="s">
        <v>61</v>
      </c>
      <c r="C90" s="215" t="s">
        <v>240</v>
      </c>
      <c r="D90" s="215" t="s">
        <v>245</v>
      </c>
      <c r="E90" s="115" t="s">
        <v>52</v>
      </c>
      <c r="F90" s="90">
        <v>1710</v>
      </c>
      <c r="G90" s="115" t="s">
        <v>1460</v>
      </c>
      <c r="H90" s="118">
        <f>_xlfn.SUMIFS('[3]ND'!$G$3:$G$96,'[3]ND'!$B$3:$B$96,B90,'[3]ND'!$E$3:$E$96,E90)</f>
        <v>0</v>
      </c>
      <c r="I90" s="233">
        <v>15</v>
      </c>
      <c r="J90" s="118">
        <f t="shared" si="7"/>
        <v>15</v>
      </c>
      <c r="K90" s="115" t="str">
        <f t="shared" si="8"/>
        <v>Tiếp tục phát triển</v>
      </c>
      <c r="L90" s="100">
        <v>997</v>
      </c>
      <c r="M90" s="100"/>
      <c r="N90" s="121"/>
      <c r="O90" s="121"/>
      <c r="P90" s="121"/>
      <c r="Q90" s="121"/>
      <c r="R90" s="121"/>
      <c r="S90" s="268"/>
      <c r="T90" s="268"/>
      <c r="U90" s="268"/>
      <c r="V90" s="13"/>
      <c r="W90" s="13"/>
      <c r="X90" s="13"/>
      <c r="Y90" s="13"/>
      <c r="Z90" s="13"/>
    </row>
    <row r="91" spans="1:26" s="72" customFormat="1" ht="31.5">
      <c r="A91" s="113">
        <f t="shared" si="6"/>
        <v>88</v>
      </c>
      <c r="B91" s="100" t="s">
        <v>62</v>
      </c>
      <c r="C91" s="215" t="s">
        <v>240</v>
      </c>
      <c r="D91" s="215" t="s">
        <v>245</v>
      </c>
      <c r="E91" s="115" t="s">
        <v>53</v>
      </c>
      <c r="F91" s="90">
        <v>1750</v>
      </c>
      <c r="G91" s="115" t="s">
        <v>1460</v>
      </c>
      <c r="H91" s="118">
        <f>_xlfn.SUMIFS('[3]ND'!$G$3:$G$96,'[3]ND'!$B$3:$B$96,B91,'[3]ND'!$E$3:$E$96,E91)</f>
        <v>0</v>
      </c>
      <c r="I91" s="233">
        <v>15</v>
      </c>
      <c r="J91" s="118">
        <f t="shared" si="7"/>
        <v>15</v>
      </c>
      <c r="K91" s="115" t="str">
        <f t="shared" si="8"/>
        <v>Tiếp tục phát triển</v>
      </c>
      <c r="L91" s="100">
        <v>998</v>
      </c>
      <c r="M91" s="100"/>
      <c r="N91" s="121"/>
      <c r="O91" s="121"/>
      <c r="P91" s="121"/>
      <c r="Q91" s="121"/>
      <c r="R91" s="121"/>
      <c r="S91" s="268"/>
      <c r="T91" s="268"/>
      <c r="U91" s="268"/>
      <c r="V91" s="13"/>
      <c r="W91" s="13"/>
      <c r="X91" s="13"/>
      <c r="Y91" s="13"/>
      <c r="Z91" s="13"/>
    </row>
    <row r="92" spans="1:26" s="72" customFormat="1" ht="16.5">
      <c r="A92" s="113">
        <f t="shared" si="6"/>
        <v>89</v>
      </c>
      <c r="B92" s="100" t="s">
        <v>63</v>
      </c>
      <c r="C92" s="215" t="s">
        <v>240</v>
      </c>
      <c r="D92" s="215" t="s">
        <v>245</v>
      </c>
      <c r="E92" s="115" t="s">
        <v>267</v>
      </c>
      <c r="F92" s="90">
        <v>1765</v>
      </c>
      <c r="G92" s="115" t="s">
        <v>1460</v>
      </c>
      <c r="H92" s="118">
        <f>_xlfn.SUMIFS('[3]ND'!$G$3:$G$96,'[3]ND'!$B$3:$B$96,B92,'[3]ND'!$E$3:$E$96,E92)</f>
        <v>0</v>
      </c>
      <c r="I92" s="233">
        <v>30</v>
      </c>
      <c r="J92" s="118">
        <f t="shared" si="7"/>
        <v>30</v>
      </c>
      <c r="K92" s="115" t="str">
        <f t="shared" si="8"/>
        <v>Tiếp tục phát triển</v>
      </c>
      <c r="L92" s="100">
        <v>999</v>
      </c>
      <c r="M92" s="100"/>
      <c r="N92" s="121"/>
      <c r="O92" s="121"/>
      <c r="P92" s="121"/>
      <c r="Q92" s="121"/>
      <c r="R92" s="121"/>
      <c r="S92" s="268"/>
      <c r="T92" s="268"/>
      <c r="U92" s="268"/>
      <c r="V92" s="13"/>
      <c r="W92" s="13"/>
      <c r="X92" s="13"/>
      <c r="Y92" s="13"/>
      <c r="Z92" s="13"/>
    </row>
    <row r="93" spans="1:26" s="72" customFormat="1" ht="31.5">
      <c r="A93" s="113">
        <f t="shared" si="6"/>
        <v>90</v>
      </c>
      <c r="B93" s="100" t="s">
        <v>183</v>
      </c>
      <c r="C93" s="215" t="s">
        <v>184</v>
      </c>
      <c r="D93" s="215" t="s">
        <v>245</v>
      </c>
      <c r="E93" s="115" t="s">
        <v>185</v>
      </c>
      <c r="F93" s="90">
        <v>1633</v>
      </c>
      <c r="G93" s="115" t="s">
        <v>186</v>
      </c>
      <c r="H93" s="118">
        <f>_xlfn.SUMIFS('[3]ND'!$G$3:$G$96,'[3]ND'!$B$3:$B$96,B93,'[3]ND'!$E$3:$E$96,E93)</f>
        <v>14.5</v>
      </c>
      <c r="I93" s="118">
        <v>30</v>
      </c>
      <c r="J93" s="118">
        <f t="shared" si="7"/>
        <v>15.5</v>
      </c>
      <c r="K93" s="115" t="str">
        <f t="shared" si="8"/>
        <v>Tiếp tục phát triển</v>
      </c>
      <c r="L93" s="100">
        <v>74</v>
      </c>
      <c r="M93" s="100"/>
      <c r="N93" s="121"/>
      <c r="O93" s="121"/>
      <c r="P93" s="121"/>
      <c r="Q93" s="121"/>
      <c r="R93" s="121"/>
      <c r="S93" s="268"/>
      <c r="T93" s="268"/>
      <c r="U93" s="268"/>
      <c r="V93" s="13"/>
      <c r="W93" s="13"/>
      <c r="X93" s="13"/>
      <c r="Y93" s="13"/>
      <c r="Z93" s="13"/>
    </row>
    <row r="94" spans="1:26" s="72" customFormat="1" ht="31.5">
      <c r="A94" s="113">
        <f t="shared" si="6"/>
        <v>91</v>
      </c>
      <c r="B94" s="100" t="s">
        <v>75</v>
      </c>
      <c r="C94" s="215" t="s">
        <v>241</v>
      </c>
      <c r="D94" s="215" t="s">
        <v>245</v>
      </c>
      <c r="E94" s="115" t="s">
        <v>1778</v>
      </c>
      <c r="F94" s="90">
        <v>1715</v>
      </c>
      <c r="G94" s="115" t="s">
        <v>1779</v>
      </c>
      <c r="H94" s="118">
        <f>_xlfn.SUMIFS('[3]ND'!$G$3:$G$96,'[3]ND'!$B$3:$B$96,B94,'[3]ND'!$E$3:$E$96,E94)</f>
        <v>0</v>
      </c>
      <c r="I94" s="233">
        <v>15</v>
      </c>
      <c r="J94" s="118">
        <f t="shared" si="7"/>
        <v>15</v>
      </c>
      <c r="K94" s="115" t="str">
        <f t="shared" si="8"/>
        <v>Tiếp tục phát triển</v>
      </c>
      <c r="L94" s="100">
        <v>958</v>
      </c>
      <c r="M94" s="100"/>
      <c r="N94" s="121"/>
      <c r="O94" s="121"/>
      <c r="P94" s="121"/>
      <c r="Q94" s="121"/>
      <c r="R94" s="121"/>
      <c r="S94" s="268"/>
      <c r="T94" s="268"/>
      <c r="U94" s="268"/>
      <c r="V94" s="13"/>
      <c r="W94" s="13"/>
      <c r="X94" s="13"/>
      <c r="Y94" s="13"/>
      <c r="Z94" s="13"/>
    </row>
    <row r="95" spans="1:26" s="72" customFormat="1" ht="31.5">
      <c r="A95" s="113">
        <f t="shared" si="6"/>
        <v>92</v>
      </c>
      <c r="B95" s="100" t="s">
        <v>76</v>
      </c>
      <c r="C95" s="215" t="s">
        <v>241</v>
      </c>
      <c r="D95" s="215" t="s">
        <v>245</v>
      </c>
      <c r="E95" s="115" t="s">
        <v>242</v>
      </c>
      <c r="F95" s="90">
        <v>1730</v>
      </c>
      <c r="G95" s="115" t="s">
        <v>1020</v>
      </c>
      <c r="H95" s="118">
        <f>_xlfn.SUMIFS('[3]ND'!$G$3:$G$96,'[3]ND'!$B$3:$B$96,B95,'[3]ND'!$E$3:$E$96,E95)</f>
        <v>4</v>
      </c>
      <c r="I95" s="233">
        <v>180</v>
      </c>
      <c r="J95" s="118">
        <f t="shared" si="7"/>
        <v>176</v>
      </c>
      <c r="K95" s="115" t="str">
        <f t="shared" si="8"/>
        <v>Tiếp tục phát triển</v>
      </c>
      <c r="L95" s="100">
        <v>959</v>
      </c>
      <c r="M95" s="100"/>
      <c r="N95" s="121"/>
      <c r="O95" s="121"/>
      <c r="P95" s="121"/>
      <c r="Q95" s="121"/>
      <c r="R95" s="121"/>
      <c r="S95" s="268"/>
      <c r="T95" s="268"/>
      <c r="U95" s="268"/>
      <c r="V95" s="13"/>
      <c r="W95" s="13"/>
      <c r="X95" s="13"/>
      <c r="Y95" s="13"/>
      <c r="Z95" s="13"/>
    </row>
    <row r="96" spans="1:26" s="72" customFormat="1" ht="31.5">
      <c r="A96" s="113">
        <f t="shared" si="6"/>
        <v>93</v>
      </c>
      <c r="B96" s="100" t="s">
        <v>191</v>
      </c>
      <c r="C96" s="215" t="s">
        <v>312</v>
      </c>
      <c r="D96" s="215" t="s">
        <v>245</v>
      </c>
      <c r="E96" s="115" t="s">
        <v>313</v>
      </c>
      <c r="F96" s="90">
        <v>1820</v>
      </c>
      <c r="G96" s="115" t="s">
        <v>192</v>
      </c>
      <c r="H96" s="118">
        <f>_xlfn.SUMIFS('[3]ND'!$G$3:$G$96,'[3]ND'!$B$3:$B$96,B96,'[3]ND'!$E$3:$E$96,E96)</f>
        <v>0</v>
      </c>
      <c r="I96" s="233">
        <v>45</v>
      </c>
      <c r="J96" s="118">
        <f t="shared" si="7"/>
        <v>45</v>
      </c>
      <c r="K96" s="115" t="str">
        <f t="shared" si="8"/>
        <v>Tiếp tục phát triển</v>
      </c>
      <c r="L96" s="100">
        <v>984</v>
      </c>
      <c r="M96" s="100"/>
      <c r="N96" s="121"/>
      <c r="O96" s="121"/>
      <c r="P96" s="121"/>
      <c r="Q96" s="121"/>
      <c r="R96" s="121"/>
      <c r="S96" s="268"/>
      <c r="T96" s="268"/>
      <c r="U96" s="268"/>
      <c r="V96" s="13"/>
      <c r="W96" s="13"/>
      <c r="X96" s="13"/>
      <c r="Y96" s="13"/>
      <c r="Z96" s="13"/>
    </row>
    <row r="97" spans="1:26" s="236" customFormat="1" ht="16.5">
      <c r="A97" s="97"/>
      <c r="B97" s="3" t="s">
        <v>295</v>
      </c>
      <c r="C97" s="219"/>
      <c r="D97" s="219"/>
      <c r="E97" s="219"/>
      <c r="F97" s="221"/>
      <c r="G97" s="219"/>
      <c r="H97" s="118">
        <f>_xlfn.SUMIFS('[3]ND'!$G$3:$G$96,'[3]ND'!$B$3:$B$96,B97,'[3]ND'!$E$3:$E$96,E97)</f>
        <v>0</v>
      </c>
      <c r="I97" s="221">
        <f>SUMIF(I3:I96,"&gt;0")</f>
        <v>17242</v>
      </c>
      <c r="J97" s="221">
        <f>SUMIF(J3:J96,"&gt;0")</f>
        <v>14838.5</v>
      </c>
      <c r="K97" s="234"/>
      <c r="L97" s="3"/>
      <c r="M97" s="3"/>
      <c r="N97" s="235"/>
      <c r="O97" s="235"/>
      <c r="P97" s="235"/>
      <c r="Q97" s="235"/>
      <c r="R97" s="235"/>
      <c r="S97" s="282"/>
      <c r="T97" s="282"/>
      <c r="U97" s="282"/>
      <c r="V97" s="13"/>
      <c r="W97" s="13"/>
      <c r="X97" s="13"/>
      <c r="Y97" s="13"/>
      <c r="Z97" s="13"/>
    </row>
    <row r="98" spans="1:26" s="72" customFormat="1" ht="16.5">
      <c r="A98" s="237"/>
      <c r="B98" s="7"/>
      <c r="C98" s="222"/>
      <c r="D98" s="222"/>
      <c r="E98" s="222"/>
      <c r="F98" s="227"/>
      <c r="G98" s="222"/>
      <c r="H98" s="223"/>
      <c r="I98" s="238"/>
      <c r="J98" s="238"/>
      <c r="L98" s="7"/>
      <c r="M98" s="7"/>
      <c r="S98" s="283"/>
      <c r="T98" s="283"/>
      <c r="U98" s="283"/>
      <c r="V98" s="57"/>
      <c r="W98" s="57"/>
      <c r="X98" s="57"/>
      <c r="Y98" s="57"/>
      <c r="Z98" s="57"/>
    </row>
    <row r="99" spans="1:26" s="72" customFormat="1" ht="47.25">
      <c r="A99" s="237"/>
      <c r="B99" s="224">
        <f>MAX(A3:A97)+MAX('Phia Nam'!A3:A112)+MAX('GT'!A3:A106)+MAX(QL!A3:A59)+MAX('HH'!A3:A90)+MAX(TL!A3:A65)+MAX(ML!A3:A4)+MAX(NT!A3:A17)+MAX(NH!A3:A65)+MAX(QN!A3:A54)+MAX(TN!A3:A61)+MAX(VB!A3:A5)+MAX(XT!A3:A31)+MAX(YY!A3:A29)</f>
        <v>718</v>
      </c>
      <c r="C99" s="222"/>
      <c r="D99" s="222"/>
      <c r="E99" s="222"/>
      <c r="F99" s="227"/>
      <c r="G99" s="220" t="s">
        <v>180</v>
      </c>
      <c r="H99" s="5" t="s">
        <v>33</v>
      </c>
      <c r="I99" s="5" t="s">
        <v>326</v>
      </c>
      <c r="J99" s="5" t="s">
        <v>34</v>
      </c>
      <c r="K99" s="6" t="s">
        <v>195</v>
      </c>
      <c r="L99" s="7"/>
      <c r="M99" s="7"/>
      <c r="S99" s="283"/>
      <c r="T99" s="283"/>
      <c r="U99" s="283"/>
      <c r="V99" s="57"/>
      <c r="W99" s="57"/>
      <c r="X99" s="57"/>
      <c r="Y99" s="57"/>
      <c r="Z99" s="57"/>
    </row>
    <row r="100" spans="1:26" s="72" customFormat="1" ht="16.5">
      <c r="A100" s="237"/>
      <c r="B100" s="7"/>
      <c r="C100" s="222"/>
      <c r="D100" s="222"/>
      <c r="E100" s="222"/>
      <c r="F100" s="227"/>
      <c r="G100" s="90" t="s">
        <v>178</v>
      </c>
      <c r="H100" s="90">
        <f>SUM(H3:H47)</f>
        <v>1920</v>
      </c>
      <c r="I100" s="90">
        <f>SUM(I3:I47)</f>
        <v>8872</v>
      </c>
      <c r="J100" s="90">
        <f>SUM(J3:J47)</f>
        <v>6952</v>
      </c>
      <c r="K100" s="202" t="str">
        <f>IF(J100&gt;0,"Tiếp tục phát triển","Lưu lượng đã hết")</f>
        <v>Tiếp tục phát triển</v>
      </c>
      <c r="L100" s="7"/>
      <c r="M100" s="7"/>
      <c r="S100" s="283"/>
      <c r="T100" s="283"/>
      <c r="U100" s="283"/>
      <c r="V100" s="57"/>
      <c r="W100" s="57"/>
      <c r="X100" s="57"/>
      <c r="Y100" s="57"/>
      <c r="Z100" s="57"/>
    </row>
    <row r="101" spans="1:26" s="72" customFormat="1" ht="16.5">
      <c r="A101" s="237"/>
      <c r="B101" s="7"/>
      <c r="C101" s="222"/>
      <c r="D101" s="222"/>
      <c r="E101" s="222"/>
      <c r="F101" s="227"/>
      <c r="G101" s="90" t="s">
        <v>387</v>
      </c>
      <c r="H101" s="90">
        <f>SUM(H48:H60)</f>
        <v>225</v>
      </c>
      <c r="I101" s="90">
        <f>SUM(I48:I60)</f>
        <v>2820</v>
      </c>
      <c r="J101" s="90">
        <f>SUM(J48:J60)</f>
        <v>2595</v>
      </c>
      <c r="K101" s="202" t="str">
        <f>IF(J101&gt;0,"Tiếp tục phát triển","Lưu lượng đã hết")</f>
        <v>Tiếp tục phát triển</v>
      </c>
      <c r="L101" s="7"/>
      <c r="M101" s="7"/>
      <c r="S101" s="283"/>
      <c r="T101" s="283"/>
      <c r="U101" s="283"/>
      <c r="V101" s="57"/>
      <c r="W101" s="57"/>
      <c r="X101" s="57"/>
      <c r="Y101" s="57"/>
      <c r="Z101" s="57"/>
    </row>
    <row r="102" spans="1:26" s="72" customFormat="1" ht="16.5">
      <c r="A102" s="237"/>
      <c r="B102" s="7"/>
      <c r="C102" s="222"/>
      <c r="D102" s="222"/>
      <c r="E102" s="222"/>
      <c r="F102" s="227"/>
      <c r="G102" s="90" t="s">
        <v>773</v>
      </c>
      <c r="H102" s="90">
        <f>SUM(H61:H86)</f>
        <v>240</v>
      </c>
      <c r="I102" s="90">
        <f>SUM(I61:I86)</f>
        <v>5130</v>
      </c>
      <c r="J102" s="90">
        <f>SUM(J61:J86)</f>
        <v>4890</v>
      </c>
      <c r="K102" s="202" t="str">
        <f>IF(J102&gt;0,"Tiếp tục phát triển","Lưu lượng đã hết")</f>
        <v>Tiếp tục phát triển</v>
      </c>
      <c r="L102" s="7"/>
      <c r="M102" s="7"/>
      <c r="S102" s="283"/>
      <c r="T102" s="283"/>
      <c r="U102" s="283"/>
      <c r="V102" s="57"/>
      <c r="W102" s="57"/>
      <c r="X102" s="57"/>
      <c r="Y102" s="57"/>
      <c r="Z102" s="57"/>
    </row>
    <row r="103" spans="1:26" s="72" customFormat="1" ht="16.5">
      <c r="A103" s="237"/>
      <c r="B103" s="7"/>
      <c r="C103" s="222"/>
      <c r="D103" s="222"/>
      <c r="E103" s="222"/>
      <c r="F103" s="227"/>
      <c r="G103" s="90" t="s">
        <v>384</v>
      </c>
      <c r="H103" s="90">
        <f>SUM(H87:H88)</f>
        <v>0</v>
      </c>
      <c r="I103" s="90">
        <f>SUM(I87:I88)</f>
        <v>75</v>
      </c>
      <c r="J103" s="90">
        <f>SUM(J87:J88)</f>
        <v>75</v>
      </c>
      <c r="K103" s="202" t="str">
        <f>IF(J103&gt;0,"Tiếp tục phát triển","Lưu lượng đã hết")</f>
        <v>Tiếp tục phát triển</v>
      </c>
      <c r="L103" s="7"/>
      <c r="M103" s="7"/>
      <c r="S103" s="283"/>
      <c r="T103" s="283"/>
      <c r="U103" s="283"/>
      <c r="V103" s="57"/>
      <c r="W103" s="57"/>
      <c r="X103" s="57"/>
      <c r="Y103" s="57"/>
      <c r="Z103" s="57"/>
    </row>
    <row r="104" spans="1:26" s="72" customFormat="1" ht="16.5">
      <c r="A104" s="237"/>
      <c r="B104" s="7"/>
      <c r="C104" s="222"/>
      <c r="D104" s="222"/>
      <c r="E104" s="222"/>
      <c r="F104" s="227"/>
      <c r="G104" s="90" t="s">
        <v>385</v>
      </c>
      <c r="H104" s="91">
        <f>SUM(H90:H96)</f>
        <v>18.5</v>
      </c>
      <c r="I104" s="91">
        <f>SUM(I90:I96)</f>
        <v>330</v>
      </c>
      <c r="J104" s="91">
        <f>SUM(J90:J96)</f>
        <v>311.5</v>
      </c>
      <c r="K104" s="202" t="str">
        <f>IF(J104&gt;0,"Tiếp tục phát triển","Lưu lượng đã hết")</f>
        <v>Tiếp tục phát triển</v>
      </c>
      <c r="L104" s="7"/>
      <c r="M104" s="7"/>
      <c r="S104" s="283"/>
      <c r="T104" s="283"/>
      <c r="U104" s="283"/>
      <c r="V104" s="57"/>
      <c r="W104" s="57"/>
      <c r="X104" s="57"/>
      <c r="Y104" s="57"/>
      <c r="Z104" s="57"/>
    </row>
    <row r="105" spans="1:26" s="72" customFormat="1" ht="16.5">
      <c r="A105" s="237"/>
      <c r="B105" s="7"/>
      <c r="C105" s="222"/>
      <c r="D105" s="222"/>
      <c r="E105" s="222"/>
      <c r="F105" s="239"/>
      <c r="G105" s="222"/>
      <c r="H105" s="240">
        <f>SUM(H100:H104)</f>
        <v>2403.5</v>
      </c>
      <c r="I105" s="240">
        <f>SUM(I100:I104)</f>
        <v>17227</v>
      </c>
      <c r="J105" s="240">
        <f>SUM(J100:J104)</f>
        <v>14823.5</v>
      </c>
      <c r="K105" s="241"/>
      <c r="L105" s="7"/>
      <c r="M105" s="7"/>
      <c r="S105" s="283"/>
      <c r="T105" s="283"/>
      <c r="U105" s="283"/>
      <c r="V105" s="57"/>
      <c r="W105" s="57"/>
      <c r="X105" s="57"/>
      <c r="Y105" s="57"/>
      <c r="Z105" s="57"/>
    </row>
  </sheetData>
  <sheetProtection/>
  <autoFilter ref="A2:R97"/>
  <mergeCells count="1">
    <mergeCell ref="A1:R1"/>
  </mergeCells>
  <printOptions horizontalCentered="1"/>
  <pageMargins left="0" right="0" top="0.669291338582677" bottom="0.393700787401575" header="0" footer="0"/>
  <pageSetup horizontalDpi="600" verticalDpi="600" orientation="landscape" paperSize="9" scale="80" r:id="rId3"/>
  <headerFooter alignWithMargins="0">
    <oddFooter>&amp;C&amp;13&amp;P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4"/>
  <sheetViews>
    <sheetView zoomScalePageLayoutView="0" workbookViewId="0" topLeftCell="A1">
      <pane xSplit="7" ySplit="2" topLeftCell="H40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42" sqref="H42"/>
    </sheetView>
  </sheetViews>
  <sheetFormatPr defaultColWidth="9" defaultRowHeight="15"/>
  <cols>
    <col min="1" max="1" width="3.8984375" style="26" bestFit="1" customWidth="1"/>
    <col min="2" max="2" width="12.8984375" style="27" customWidth="1"/>
    <col min="3" max="3" width="21.8984375" style="28" bestFit="1" customWidth="1"/>
    <col min="4" max="4" width="9.69921875" style="28" bestFit="1" customWidth="1"/>
    <col min="5" max="5" width="14.296875" style="28" customWidth="1"/>
    <col min="6" max="6" width="6.09765625" style="29" bestFit="1" customWidth="1"/>
    <col min="7" max="7" width="35.19921875" style="28" customWidth="1"/>
    <col min="8" max="8" width="15.796875" style="11" bestFit="1" customWidth="1"/>
    <col min="9" max="9" width="15.8984375" style="11" bestFit="1" customWidth="1"/>
    <col min="10" max="10" width="15.796875" style="11" bestFit="1" customWidth="1"/>
    <col min="11" max="11" width="17.69921875" style="11" customWidth="1"/>
    <col min="12" max="12" width="11.8984375" style="27" bestFit="1" customWidth="1"/>
    <col min="13" max="13" width="10.8984375" style="27" bestFit="1" customWidth="1"/>
    <col min="14" max="14" width="11.8984375" style="11" bestFit="1" customWidth="1"/>
    <col min="15" max="15" width="11.8984375" style="11" customWidth="1"/>
    <col min="16" max="23" width="9" style="11" customWidth="1"/>
    <col min="24" max="26" width="11.296875" style="11" customWidth="1"/>
    <col min="27" max="16384" width="9" style="11" customWidth="1"/>
  </cols>
  <sheetData>
    <row r="1" spans="1:18" s="1" customFormat="1" ht="70.5" customHeight="1">
      <c r="A1" s="650" t="s">
        <v>1833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</row>
    <row r="2" spans="1:26" s="7" customFormat="1" ht="60" customHeight="1">
      <c r="A2" s="2" t="s">
        <v>205</v>
      </c>
      <c r="B2" s="3" t="s">
        <v>196</v>
      </c>
      <c r="C2" s="3" t="s">
        <v>197</v>
      </c>
      <c r="D2" s="3" t="s">
        <v>198</v>
      </c>
      <c r="E2" s="3" t="s">
        <v>199</v>
      </c>
      <c r="F2" s="4" t="s">
        <v>200</v>
      </c>
      <c r="G2" s="3" t="s">
        <v>338</v>
      </c>
      <c r="H2" s="5" t="s">
        <v>33</v>
      </c>
      <c r="I2" s="5" t="s">
        <v>613</v>
      </c>
      <c r="J2" s="5" t="s">
        <v>34</v>
      </c>
      <c r="K2" s="6" t="s">
        <v>195</v>
      </c>
      <c r="L2" s="2" t="s">
        <v>187</v>
      </c>
      <c r="M2" s="2" t="s">
        <v>438</v>
      </c>
      <c r="N2" s="2" t="s">
        <v>791</v>
      </c>
      <c r="O2" s="2" t="s">
        <v>1244</v>
      </c>
      <c r="P2" s="2" t="s">
        <v>1371</v>
      </c>
      <c r="Q2" s="2" t="s">
        <v>1482</v>
      </c>
      <c r="R2" s="2" t="s">
        <v>1536</v>
      </c>
      <c r="S2" s="2" t="s">
        <v>1614</v>
      </c>
      <c r="T2" s="2" t="s">
        <v>1694</v>
      </c>
      <c r="U2" s="2" t="s">
        <v>1739</v>
      </c>
      <c r="V2" s="2" t="s">
        <v>1824</v>
      </c>
      <c r="W2" s="2" t="s">
        <v>1856</v>
      </c>
      <c r="X2" s="2" t="s">
        <v>1912</v>
      </c>
      <c r="Y2" s="2" t="s">
        <v>1958</v>
      </c>
      <c r="Z2" s="2" t="s">
        <v>1994</v>
      </c>
    </row>
    <row r="3" spans="1:26" ht="60">
      <c r="A3" s="35">
        <v>1</v>
      </c>
      <c r="B3" s="18" t="s">
        <v>1163</v>
      </c>
      <c r="C3" s="12" t="s">
        <v>255</v>
      </c>
      <c r="D3" s="12" t="s">
        <v>235</v>
      </c>
      <c r="E3" s="12" t="s">
        <v>256</v>
      </c>
      <c r="F3" s="55">
        <v>150</v>
      </c>
      <c r="G3" s="12" t="s">
        <v>118</v>
      </c>
      <c r="H3" s="80">
        <f>_xlfn.SUMIFS('[3]QN'!$G$3:$G$112,'[3]QN'!$B$3:$B$112,B3,'[3]QN'!$E$3:$E$112,E3)</f>
        <v>360</v>
      </c>
      <c r="I3" s="13">
        <v>360</v>
      </c>
      <c r="J3" s="68">
        <f aca="true" t="shared" si="0" ref="J3:J53">I3-H3</f>
        <v>0</v>
      </c>
      <c r="K3" s="12" t="str">
        <f aca="true" t="shared" si="1" ref="K3:K53">IF(J3&gt;0,"Tiếp tục phát triển","Lưu lượng đã hết")</f>
        <v>Lưu lượng đã hết</v>
      </c>
      <c r="L3" s="17">
        <v>893</v>
      </c>
      <c r="M3" s="17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266" t="s">
        <v>1996</v>
      </c>
    </row>
    <row r="4" spans="1:26" s="605" customFormat="1" ht="115.5">
      <c r="A4" s="600"/>
      <c r="B4" s="580" t="s">
        <v>1164</v>
      </c>
      <c r="C4" s="581" t="s">
        <v>255</v>
      </c>
      <c r="D4" s="581" t="s">
        <v>235</v>
      </c>
      <c r="E4" s="581" t="s">
        <v>262</v>
      </c>
      <c r="F4" s="601">
        <v>160</v>
      </c>
      <c r="G4" s="581" t="s">
        <v>119</v>
      </c>
      <c r="H4" s="80">
        <f>_xlfn.SUMIFS('[3]QN'!$G$3:$G$112,'[3]QN'!$B$3:$B$112,B4,'[3]QN'!$E$3:$E$112,E4)</f>
        <v>0</v>
      </c>
      <c r="I4" s="602">
        <v>150</v>
      </c>
      <c r="J4" s="584">
        <f t="shared" si="0"/>
        <v>150</v>
      </c>
      <c r="K4" s="581" t="s">
        <v>171</v>
      </c>
      <c r="L4" s="603">
        <v>894</v>
      </c>
      <c r="M4" s="604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</row>
    <row r="5" spans="1:26" s="57" customFormat="1" ht="49.5">
      <c r="A5" s="35">
        <f>A3+1</f>
        <v>2</v>
      </c>
      <c r="B5" s="8" t="s">
        <v>1257</v>
      </c>
      <c r="C5" s="12" t="s">
        <v>255</v>
      </c>
      <c r="D5" s="12" t="s">
        <v>235</v>
      </c>
      <c r="E5" s="12" t="s">
        <v>177</v>
      </c>
      <c r="F5" s="55">
        <v>160</v>
      </c>
      <c r="G5" s="12" t="s">
        <v>1258</v>
      </c>
      <c r="H5" s="80">
        <f>_xlfn.SUMIFS('[3]QN'!$G$3:$G$112,'[3]QN'!$B$3:$B$112,B5,'[3]QN'!$E$3:$E$112,E5)</f>
        <v>90</v>
      </c>
      <c r="I5" s="10">
        <v>180</v>
      </c>
      <c r="J5" s="10">
        <f t="shared" si="0"/>
        <v>90</v>
      </c>
      <c r="K5" s="88" t="str">
        <f>IF(J5&gt;0,"Tiếp tục phát triển","Lưu lượng đã hết")</f>
        <v>Tiếp tục phát triển</v>
      </c>
      <c r="L5" s="17"/>
      <c r="M5" s="17"/>
      <c r="N5" s="13"/>
      <c r="O5" s="13">
        <v>894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s="57" customFormat="1" ht="82.5">
      <c r="A6" s="35">
        <f aca="true" t="shared" si="2" ref="A6:A53">A5+1</f>
        <v>3</v>
      </c>
      <c r="B6" s="8" t="s">
        <v>1899</v>
      </c>
      <c r="C6" s="12" t="s">
        <v>255</v>
      </c>
      <c r="D6" s="12" t="s">
        <v>235</v>
      </c>
      <c r="E6" s="12" t="s">
        <v>201</v>
      </c>
      <c r="F6" s="55">
        <v>180</v>
      </c>
      <c r="G6" s="12" t="s">
        <v>1900</v>
      </c>
      <c r="H6" s="80">
        <f>_xlfn.SUMIFS('[3]QN'!$G$3:$G$112,'[3]QN'!$B$3:$B$112,B6,'[3]QN'!$E$3:$E$112,E6)</f>
        <v>90</v>
      </c>
      <c r="I6" s="10">
        <v>90</v>
      </c>
      <c r="J6" s="10">
        <f>I6-H6</f>
        <v>0</v>
      </c>
      <c r="K6" s="88" t="str">
        <f>IF(J6&gt;0,"Tiếp tục phát triển","Lưu lượng đã hết")</f>
        <v>Lưu lượng đã hết</v>
      </c>
      <c r="L6" s="17"/>
      <c r="M6" s="17"/>
      <c r="N6" s="13"/>
      <c r="O6" s="13">
        <v>894</v>
      </c>
      <c r="P6" s="13"/>
      <c r="Q6" s="13"/>
      <c r="R6" s="13">
        <v>5067</v>
      </c>
      <c r="S6" s="13"/>
      <c r="T6" s="13"/>
      <c r="U6" s="13"/>
      <c r="V6" s="13"/>
      <c r="W6" s="13"/>
      <c r="X6" s="13"/>
      <c r="Y6" s="617" t="s">
        <v>1959</v>
      </c>
      <c r="Z6" s="617"/>
    </row>
    <row r="7" spans="1:26" s="57" customFormat="1" ht="82.5">
      <c r="A7" s="35">
        <f>A6+1</f>
        <v>4</v>
      </c>
      <c r="B7" s="8" t="s">
        <v>1444</v>
      </c>
      <c r="C7" s="12" t="s">
        <v>255</v>
      </c>
      <c r="D7" s="12" t="s">
        <v>235</v>
      </c>
      <c r="E7" s="12" t="s">
        <v>279</v>
      </c>
      <c r="F7" s="55">
        <v>150</v>
      </c>
      <c r="G7" s="12" t="s">
        <v>1445</v>
      </c>
      <c r="H7" s="80">
        <f>_xlfn.SUMIFS('[3]QN'!$G$3:$G$112,'[3]QN'!$B$3:$B$112,B7,'[3]QN'!$E$3:$E$112,E7)</f>
        <v>90</v>
      </c>
      <c r="I7" s="10">
        <v>150</v>
      </c>
      <c r="J7" s="10">
        <f>I7-H7</f>
        <v>60</v>
      </c>
      <c r="K7" s="88" t="str">
        <f>IF(J7&gt;0,"Tiếp tục phát triển","Lưu lượng đã hết")</f>
        <v>Tiếp tục phát triển</v>
      </c>
      <c r="L7" s="17"/>
      <c r="M7" s="17"/>
      <c r="N7" s="13"/>
      <c r="O7" s="13"/>
      <c r="P7" s="13"/>
      <c r="Q7" s="13">
        <v>4583</v>
      </c>
      <c r="R7" s="13"/>
      <c r="S7" s="13"/>
      <c r="T7" s="269" t="s">
        <v>1696</v>
      </c>
      <c r="U7" s="269"/>
      <c r="V7" s="269"/>
      <c r="W7" s="269"/>
      <c r="X7" s="269"/>
      <c r="Y7" s="269"/>
      <c r="Z7" s="269"/>
    </row>
    <row r="8" spans="1:26" ht="66">
      <c r="A8" s="35">
        <f t="shared" si="2"/>
        <v>5</v>
      </c>
      <c r="B8" s="18" t="s">
        <v>1227</v>
      </c>
      <c r="C8" s="9" t="s">
        <v>305</v>
      </c>
      <c r="D8" s="9" t="s">
        <v>235</v>
      </c>
      <c r="E8" s="9" t="s">
        <v>306</v>
      </c>
      <c r="F8" s="10">
        <v>170</v>
      </c>
      <c r="G8" s="9" t="s">
        <v>1339</v>
      </c>
      <c r="H8" s="80">
        <f>_xlfn.SUMIFS('[3]QN'!$G$3:$G$112,'[3]QN'!$B$3:$B$112,B8,'[3]QN'!$E$3:$E$112,E8)</f>
        <v>90</v>
      </c>
      <c r="I8" s="13">
        <v>120</v>
      </c>
      <c r="J8" s="68">
        <f>I8-H8</f>
        <v>30</v>
      </c>
      <c r="K8" s="12" t="str">
        <f>IF(J8&gt;0,"Tiếp tục phát triển","Lưu lượng đã hết")</f>
        <v>Tiếp tục phát triển</v>
      </c>
      <c r="L8" s="17"/>
      <c r="M8" s="17"/>
      <c r="N8" s="13"/>
      <c r="O8" s="13">
        <v>3416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65">
      <c r="A9" s="35">
        <f t="shared" si="2"/>
        <v>6</v>
      </c>
      <c r="B9" s="18" t="s">
        <v>1690</v>
      </c>
      <c r="C9" s="9" t="s">
        <v>305</v>
      </c>
      <c r="D9" s="9" t="s">
        <v>235</v>
      </c>
      <c r="E9" s="9" t="s">
        <v>738</v>
      </c>
      <c r="F9" s="10">
        <v>190</v>
      </c>
      <c r="G9" s="9" t="s">
        <v>1691</v>
      </c>
      <c r="H9" s="80">
        <f>_xlfn.SUMIFS('[3]QN'!$G$3:$G$112,'[3]QN'!$B$3:$B$112,B9,'[3]QN'!$E$3:$E$112,E9)</f>
        <v>30</v>
      </c>
      <c r="I9" s="13">
        <v>60</v>
      </c>
      <c r="J9" s="68">
        <f>I9-H9</f>
        <v>30</v>
      </c>
      <c r="K9" s="12" t="str">
        <f>IF(J9&gt;0,"Tiếp tục phát triển","Lưu lượng đã hết")</f>
        <v>Tiếp tục phát triển</v>
      </c>
      <c r="L9" s="17"/>
      <c r="M9" s="1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33">
      <c r="A10" s="35">
        <f t="shared" si="2"/>
        <v>7</v>
      </c>
      <c r="B10" s="18" t="s">
        <v>1165</v>
      </c>
      <c r="C10" s="9" t="s">
        <v>294</v>
      </c>
      <c r="D10" s="9" t="s">
        <v>235</v>
      </c>
      <c r="E10" s="9" t="s">
        <v>992</v>
      </c>
      <c r="F10" s="10">
        <v>230</v>
      </c>
      <c r="G10" s="9" t="s">
        <v>1472</v>
      </c>
      <c r="H10" s="80">
        <f>_xlfn.SUMIFS('[3]QN'!$G$3:$G$112,'[3]QN'!$B$3:$B$112,B10,'[3]QN'!$E$3:$E$112,E10)</f>
        <v>30</v>
      </c>
      <c r="I10" s="13">
        <v>60</v>
      </c>
      <c r="J10" s="68">
        <f t="shared" si="0"/>
        <v>30</v>
      </c>
      <c r="K10" s="12" t="str">
        <f t="shared" si="1"/>
        <v>Tiếp tục phát triển</v>
      </c>
      <c r="L10" s="17">
        <v>868</v>
      </c>
      <c r="M10" s="17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33">
      <c r="A11" s="35">
        <f>A10+1</f>
        <v>8</v>
      </c>
      <c r="B11" s="18" t="s">
        <v>1077</v>
      </c>
      <c r="C11" s="12" t="s">
        <v>294</v>
      </c>
      <c r="D11" s="12" t="s">
        <v>235</v>
      </c>
      <c r="E11" s="12" t="s">
        <v>227</v>
      </c>
      <c r="F11" s="55">
        <v>260</v>
      </c>
      <c r="G11" s="12" t="s">
        <v>1473</v>
      </c>
      <c r="H11" s="80">
        <f>_xlfn.SUMIFS('[3]QN'!$G$3:$G$112,'[3]QN'!$B$3:$B$112,B11,'[3]QN'!$E$3:$E$112,E11)</f>
        <v>90</v>
      </c>
      <c r="I11" s="13">
        <v>120</v>
      </c>
      <c r="J11" s="68">
        <f t="shared" si="0"/>
        <v>30</v>
      </c>
      <c r="K11" s="12" t="str">
        <f t="shared" si="1"/>
        <v>Tiếp tục phát triển</v>
      </c>
      <c r="L11" s="17">
        <v>869</v>
      </c>
      <c r="M11" s="17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6.5">
      <c r="A12" s="35">
        <f t="shared" si="2"/>
        <v>9</v>
      </c>
      <c r="B12" s="18" t="s">
        <v>1180</v>
      </c>
      <c r="C12" s="12" t="s">
        <v>202</v>
      </c>
      <c r="D12" s="12" t="s">
        <v>235</v>
      </c>
      <c r="E12" s="12" t="s">
        <v>386</v>
      </c>
      <c r="F12" s="55">
        <v>480</v>
      </c>
      <c r="G12" s="12" t="s">
        <v>117</v>
      </c>
      <c r="H12" s="80">
        <f>_xlfn.SUMIFS('[3]QN'!$G$3:$G$112,'[3]QN'!$B$3:$B$112,B12,'[3]QN'!$E$3:$E$112,E12)</f>
        <v>15</v>
      </c>
      <c r="I12" s="13">
        <v>60</v>
      </c>
      <c r="J12" s="68">
        <f t="shared" si="0"/>
        <v>45</v>
      </c>
      <c r="K12" s="12" t="str">
        <f t="shared" si="1"/>
        <v>Tiếp tục phát triển</v>
      </c>
      <c r="L12" s="17">
        <v>849</v>
      </c>
      <c r="M12" s="1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48.5">
      <c r="A13" s="35">
        <f t="shared" si="2"/>
        <v>10</v>
      </c>
      <c r="B13" s="18" t="s">
        <v>1181</v>
      </c>
      <c r="C13" s="12" t="s">
        <v>202</v>
      </c>
      <c r="D13" s="12" t="s">
        <v>235</v>
      </c>
      <c r="E13" s="12" t="s">
        <v>386</v>
      </c>
      <c r="F13" s="55">
        <v>490</v>
      </c>
      <c r="G13" s="12" t="s">
        <v>1033</v>
      </c>
      <c r="H13" s="80">
        <f>_xlfn.SUMIFS('[3]QN'!$G$3:$G$112,'[3]QN'!$B$3:$B$112,B13,'[3]QN'!$E$3:$E$112,E13)</f>
        <v>30</v>
      </c>
      <c r="I13" s="13">
        <v>60</v>
      </c>
      <c r="J13" s="68">
        <f t="shared" si="0"/>
        <v>30</v>
      </c>
      <c r="K13" s="12" t="str">
        <f t="shared" si="1"/>
        <v>Tiếp tục phát triển</v>
      </c>
      <c r="L13" s="17">
        <v>850</v>
      </c>
      <c r="M13" s="17"/>
      <c r="N13" s="88" t="s">
        <v>806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63.75">
      <c r="A14" s="35">
        <f t="shared" si="2"/>
        <v>11</v>
      </c>
      <c r="B14" s="18" t="s">
        <v>1183</v>
      </c>
      <c r="C14" s="9" t="s">
        <v>237</v>
      </c>
      <c r="D14" s="9" t="s">
        <v>235</v>
      </c>
      <c r="E14" s="9" t="s">
        <v>1024</v>
      </c>
      <c r="F14" s="10">
        <v>290</v>
      </c>
      <c r="G14" s="269" t="s">
        <v>1711</v>
      </c>
      <c r="H14" s="80">
        <f>_xlfn.SUMIFS('[3]QN'!$G$3:$G$112,'[3]QN'!$B$3:$B$112,B14,'[3]QN'!$E$3:$E$112,E14)</f>
        <v>60</v>
      </c>
      <c r="I14" s="13">
        <v>120</v>
      </c>
      <c r="J14" s="68">
        <f>I14-H14</f>
        <v>60</v>
      </c>
      <c r="K14" s="12"/>
      <c r="L14" s="17"/>
      <c r="M14" s="17"/>
      <c r="N14" s="88"/>
      <c r="O14" s="13"/>
      <c r="P14" s="13"/>
      <c r="Q14" s="13">
        <v>4426</v>
      </c>
      <c r="R14" s="13"/>
      <c r="S14" s="13"/>
      <c r="T14" s="13" t="s">
        <v>1712</v>
      </c>
      <c r="U14" s="284" t="s">
        <v>1740</v>
      </c>
      <c r="V14" s="284"/>
      <c r="W14" s="284"/>
      <c r="X14" s="284"/>
      <c r="Y14" s="284"/>
      <c r="Z14" s="284"/>
    </row>
    <row r="15" spans="1:26" ht="49.5">
      <c r="A15" s="35"/>
      <c r="B15" s="254" t="s">
        <v>1491</v>
      </c>
      <c r="C15" s="290" t="s">
        <v>237</v>
      </c>
      <c r="D15" s="290" t="s">
        <v>235</v>
      </c>
      <c r="E15" s="290" t="s">
        <v>1024</v>
      </c>
      <c r="F15" s="104">
        <v>300</v>
      </c>
      <c r="G15" s="290" t="s">
        <v>1474</v>
      </c>
      <c r="H15" s="80">
        <f>_xlfn.SUMIFS('[3]QN'!$G$3:$G$112,'[3]QN'!$B$3:$B$112,B15,'[3]QN'!$E$3:$E$112,E15)</f>
        <v>0</v>
      </c>
      <c r="I15" s="13">
        <v>120</v>
      </c>
      <c r="J15" s="68">
        <f t="shared" si="0"/>
        <v>120</v>
      </c>
      <c r="K15" s="12" t="str">
        <f t="shared" si="1"/>
        <v>Tiếp tục phát triển</v>
      </c>
      <c r="L15" s="17">
        <v>66</v>
      </c>
      <c r="M15" s="1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58" customFormat="1" ht="115.5">
      <c r="A16" s="35">
        <f>A14+1</f>
        <v>12</v>
      </c>
      <c r="B16" s="153" t="s">
        <v>800</v>
      </c>
      <c r="C16" s="164" t="s">
        <v>293</v>
      </c>
      <c r="D16" s="164" t="s">
        <v>235</v>
      </c>
      <c r="E16" s="164" t="s">
        <v>794</v>
      </c>
      <c r="F16" s="156">
        <v>225</v>
      </c>
      <c r="G16" s="164" t="s">
        <v>114</v>
      </c>
      <c r="H16" s="80">
        <f>_xlfn.SUMIFS('[3]QN'!$G$3:$G$112,'[3]QN'!$B$3:$B$112,B16,'[3]QN'!$E$3:$E$112,E16)</f>
        <v>90</v>
      </c>
      <c r="I16" s="165">
        <v>240</v>
      </c>
      <c r="J16" s="166">
        <f t="shared" si="0"/>
        <v>150</v>
      </c>
      <c r="K16" s="154" t="str">
        <f t="shared" si="1"/>
        <v>Tiếp tục phát triển</v>
      </c>
      <c r="L16" s="157">
        <v>811</v>
      </c>
      <c r="M16" s="154" t="s">
        <v>780</v>
      </c>
      <c r="N16" s="154" t="s">
        <v>797</v>
      </c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58" customFormat="1" ht="82.5">
      <c r="A17" s="35">
        <f t="shared" si="2"/>
        <v>13</v>
      </c>
      <c r="B17" s="153" t="s">
        <v>1166</v>
      </c>
      <c r="C17" s="164" t="s">
        <v>293</v>
      </c>
      <c r="D17" s="164" t="s">
        <v>235</v>
      </c>
      <c r="E17" s="164" t="s">
        <v>259</v>
      </c>
      <c r="F17" s="156">
        <v>235</v>
      </c>
      <c r="G17" s="164" t="s">
        <v>115</v>
      </c>
      <c r="H17" s="80">
        <f>_xlfn.SUMIFS('[3]QN'!$G$3:$G$112,'[3]QN'!$B$3:$B$112,B17,'[3]QN'!$E$3:$E$112,E17)</f>
        <v>30</v>
      </c>
      <c r="I17" s="165">
        <v>240</v>
      </c>
      <c r="J17" s="166">
        <f t="shared" si="0"/>
        <v>210</v>
      </c>
      <c r="K17" s="154" t="str">
        <f t="shared" si="1"/>
        <v>Tiếp tục phát triển</v>
      </c>
      <c r="L17" s="157">
        <v>812</v>
      </c>
      <c r="M17" s="154" t="s">
        <v>780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s="503" customFormat="1" ht="115.5">
      <c r="A18" s="505">
        <f t="shared" si="2"/>
        <v>14</v>
      </c>
      <c r="B18" s="482" t="s">
        <v>174</v>
      </c>
      <c r="C18" s="528" t="s">
        <v>293</v>
      </c>
      <c r="D18" s="528" t="s">
        <v>235</v>
      </c>
      <c r="E18" s="528" t="s">
        <v>172</v>
      </c>
      <c r="F18" s="506">
        <v>240</v>
      </c>
      <c r="G18" s="495" t="s">
        <v>173</v>
      </c>
      <c r="H18" s="80">
        <f>_xlfn.SUMIFS('[3]QN'!$G$3:$G$112,'[3]QN'!$B$3:$B$112,B18,'[3]QN'!$E$3:$E$112,E18)</f>
        <v>0</v>
      </c>
      <c r="I18" s="474">
        <v>60</v>
      </c>
      <c r="J18" s="494">
        <f>I18-H18</f>
        <v>60</v>
      </c>
      <c r="K18" s="500" t="str">
        <f>IF(J18&gt;0,"Tiếp tục phát triển","Lưu lượng đã hết")</f>
        <v>Tiếp tục phát triển</v>
      </c>
      <c r="L18" s="482">
        <v>813</v>
      </c>
      <c r="M18" s="482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</row>
    <row r="19" spans="1:26" ht="66">
      <c r="A19" s="35">
        <f t="shared" si="2"/>
        <v>15</v>
      </c>
      <c r="B19" s="17" t="s">
        <v>924</v>
      </c>
      <c r="C19" s="45" t="s">
        <v>293</v>
      </c>
      <c r="D19" s="45" t="s">
        <v>235</v>
      </c>
      <c r="E19" s="45" t="s">
        <v>914</v>
      </c>
      <c r="F19" s="70">
        <v>190</v>
      </c>
      <c r="G19" s="88" t="s">
        <v>1475</v>
      </c>
      <c r="H19" s="80">
        <f>_xlfn.SUMIFS('[3]QN'!$G$3:$G$112,'[3]QN'!$B$3:$B$112,B19,'[3]QN'!$E$3:$E$112,E19)</f>
        <v>0</v>
      </c>
      <c r="I19" s="13">
        <v>210</v>
      </c>
      <c r="J19" s="68">
        <f>I19-H19</f>
        <v>210</v>
      </c>
      <c r="K19" s="12" t="str">
        <f>IF(J19&gt;0,"Tiếp tục phát triển","Lưu lượng đã hết")</f>
        <v>Tiếp tục phát triển</v>
      </c>
      <c r="L19" s="17"/>
      <c r="M19" s="17"/>
      <c r="N19" s="13">
        <v>2638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48">
      <c r="A20" s="35">
        <f t="shared" si="2"/>
        <v>16</v>
      </c>
      <c r="B20" s="269" t="s">
        <v>1665</v>
      </c>
      <c r="C20" s="45" t="s">
        <v>293</v>
      </c>
      <c r="D20" s="45" t="s">
        <v>235</v>
      </c>
      <c r="E20" s="45" t="s">
        <v>253</v>
      </c>
      <c r="F20" s="70">
        <v>275</v>
      </c>
      <c r="G20" s="269" t="s">
        <v>1666</v>
      </c>
      <c r="H20" s="80">
        <f>_xlfn.SUMIFS('[3]QN'!$G$3:$G$112,'[3]QN'!$B$3:$B$112,B20,'[3]QN'!$E$3:$E$112,E20)</f>
        <v>0</v>
      </c>
      <c r="I20" s="13">
        <v>300</v>
      </c>
      <c r="J20" s="68">
        <f>I20-H20</f>
        <v>300</v>
      </c>
      <c r="K20" s="12"/>
      <c r="L20" s="17"/>
      <c r="M20" s="17"/>
      <c r="N20" s="13"/>
      <c r="O20" s="13"/>
      <c r="P20" s="13"/>
      <c r="Q20" s="13"/>
      <c r="R20" s="13"/>
      <c r="S20" s="13">
        <v>5549</v>
      </c>
      <c r="T20" s="13"/>
      <c r="U20" s="13"/>
      <c r="V20" s="13"/>
      <c r="W20" s="13"/>
      <c r="X20" s="13"/>
      <c r="Y20" s="13"/>
      <c r="Z20" s="13"/>
    </row>
    <row r="21" spans="1:26" ht="49.5">
      <c r="A21" s="35">
        <f t="shared" si="2"/>
        <v>17</v>
      </c>
      <c r="B21" s="18" t="s">
        <v>1167</v>
      </c>
      <c r="C21" s="12" t="s">
        <v>249</v>
      </c>
      <c r="D21" s="12" t="s">
        <v>235</v>
      </c>
      <c r="E21" s="12" t="s">
        <v>216</v>
      </c>
      <c r="F21" s="55">
        <v>310</v>
      </c>
      <c r="G21" s="12" t="s">
        <v>1369</v>
      </c>
      <c r="H21" s="80">
        <f>_xlfn.SUMIFS('[3]QN'!$G$3:$G$112,'[3]QN'!$B$3:$B$112,B21,'[3]QN'!$E$3:$E$112,E21)</f>
        <v>60</v>
      </c>
      <c r="I21" s="13">
        <v>150</v>
      </c>
      <c r="J21" s="68">
        <f t="shared" si="0"/>
        <v>90</v>
      </c>
      <c r="K21" s="12" t="str">
        <f t="shared" si="1"/>
        <v>Tiếp tục phát triển</v>
      </c>
      <c r="L21" s="17">
        <v>834</v>
      </c>
      <c r="M21" s="1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7" s="333" customFormat="1" ht="115.5">
      <c r="A22" s="327">
        <f t="shared" si="2"/>
        <v>18</v>
      </c>
      <c r="B22" s="346" t="s">
        <v>2021</v>
      </c>
      <c r="C22" s="328" t="s">
        <v>249</v>
      </c>
      <c r="D22" s="328" t="s">
        <v>235</v>
      </c>
      <c r="E22" s="328" t="s">
        <v>254</v>
      </c>
      <c r="F22" s="329">
        <v>310</v>
      </c>
      <c r="G22" s="328" t="s">
        <v>2020</v>
      </c>
      <c r="H22" s="80">
        <f>_xlfn.SUMIFS('[3]QN'!$G$3:$G$112,'[3]QN'!$B$3:$B$112,B22,'[3]QN'!$E$3:$E$112,E22)</f>
        <v>30</v>
      </c>
      <c r="I22" s="152">
        <v>30</v>
      </c>
      <c r="J22" s="330">
        <f>I22-H22</f>
        <v>0</v>
      </c>
      <c r="K22" s="328" t="str">
        <f>IF(J22&gt;0,"Tiếp tục phát triển","Lưu lượng đã hết")</f>
        <v>Lưu lượng đã hết</v>
      </c>
      <c r="L22" s="331"/>
      <c r="M22" s="331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645" t="s">
        <v>2022</v>
      </c>
    </row>
    <row r="23" spans="1:26" s="541" customFormat="1" ht="180">
      <c r="A23" s="35">
        <f>A22+1</f>
        <v>19</v>
      </c>
      <c r="B23" s="18" t="s">
        <v>1829</v>
      </c>
      <c r="C23" s="12" t="s">
        <v>249</v>
      </c>
      <c r="D23" s="12" t="s">
        <v>235</v>
      </c>
      <c r="E23" s="12" t="s">
        <v>1830</v>
      </c>
      <c r="F23" s="55">
        <v>420</v>
      </c>
      <c r="G23" s="540" t="s">
        <v>1831</v>
      </c>
      <c r="H23" s="80">
        <f>_xlfn.SUMIFS('[3]QN'!$G$3:$G$112,'[3]QN'!$B$3:$B$112,B23,'[3]QN'!$E$3:$E$112,E23)</f>
        <v>30</v>
      </c>
      <c r="I23" s="13">
        <v>30</v>
      </c>
      <c r="J23" s="68">
        <f>I23-H23</f>
        <v>0</v>
      </c>
      <c r="K23" s="12" t="str">
        <f>IF(J23&gt;0,"Tiếp tục phát triển","Lưu lượng đã hết")</f>
        <v>Lưu lượng đã hết</v>
      </c>
      <c r="L23" s="17"/>
      <c r="M23" s="17"/>
      <c r="N23" s="13"/>
      <c r="O23" s="13"/>
      <c r="P23" s="13"/>
      <c r="Q23" s="13"/>
      <c r="R23" s="13"/>
      <c r="S23" s="13"/>
      <c r="T23" s="13"/>
      <c r="U23" s="13"/>
      <c r="V23" s="102" t="s">
        <v>1832</v>
      </c>
      <c r="W23" s="102"/>
      <c r="X23" s="177" t="s">
        <v>1931</v>
      </c>
      <c r="Y23" s="177"/>
      <c r="Z23" s="177"/>
    </row>
    <row r="24" spans="1:26" ht="66">
      <c r="A24" s="35">
        <f>A23+1</f>
        <v>20</v>
      </c>
      <c r="B24" s="18" t="s">
        <v>1225</v>
      </c>
      <c r="C24" s="9" t="s">
        <v>238</v>
      </c>
      <c r="D24" s="9" t="s">
        <v>235</v>
      </c>
      <c r="E24" s="9" t="s">
        <v>223</v>
      </c>
      <c r="F24" s="10">
        <v>398</v>
      </c>
      <c r="G24" s="9" t="s">
        <v>116</v>
      </c>
      <c r="H24" s="80">
        <f>_xlfn.SUMIFS('[3]QN'!$G$3:$G$112,'[3]QN'!$B$3:$B$112,B24,'[3]QN'!$E$3:$E$112,E24)</f>
        <v>45</v>
      </c>
      <c r="I24" s="13">
        <v>60</v>
      </c>
      <c r="J24" s="68">
        <f t="shared" si="0"/>
        <v>15</v>
      </c>
      <c r="K24" s="12" t="str">
        <f t="shared" si="1"/>
        <v>Tiếp tục phát triển</v>
      </c>
      <c r="L24" s="17">
        <v>827</v>
      </c>
      <c r="M24" s="1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247.5">
      <c r="A25" s="35">
        <f t="shared" si="2"/>
        <v>21</v>
      </c>
      <c r="B25" s="18" t="s">
        <v>1226</v>
      </c>
      <c r="C25" s="9" t="s">
        <v>291</v>
      </c>
      <c r="D25" s="9" t="s">
        <v>235</v>
      </c>
      <c r="E25" s="9" t="s">
        <v>803</v>
      </c>
      <c r="F25" s="10">
        <v>400</v>
      </c>
      <c r="G25" s="9" t="s">
        <v>1448</v>
      </c>
      <c r="H25" s="80">
        <f>_xlfn.SUMIFS('[3]QN'!$G$3:$G$112,'[3]QN'!$B$3:$B$112,B25,'[3]QN'!$E$3:$E$112,E25)</f>
        <v>15</v>
      </c>
      <c r="I25" s="13">
        <v>60</v>
      </c>
      <c r="J25" s="68">
        <f>I25-H25</f>
        <v>45</v>
      </c>
      <c r="K25" s="12" t="str">
        <f>IF(J25&gt;0,"Tiếp tục phát triển","Lưu lượng đã hết")</f>
        <v>Tiếp tục phát triển</v>
      </c>
      <c r="L25" s="17"/>
      <c r="M25" s="17"/>
      <c r="N25" s="13"/>
      <c r="O25" s="13">
        <v>3390</v>
      </c>
      <c r="P25" s="13"/>
      <c r="Q25" s="13">
        <v>4582</v>
      </c>
      <c r="R25" s="13"/>
      <c r="S25" s="102" t="s">
        <v>1449</v>
      </c>
      <c r="T25" s="13"/>
      <c r="U25" s="13"/>
      <c r="V25" s="13"/>
      <c r="W25" s="13"/>
      <c r="X25" s="13"/>
      <c r="Y25" s="13"/>
      <c r="Z25" s="13"/>
    </row>
    <row r="26" spans="1:26" ht="115.5">
      <c r="A26" s="35">
        <f t="shared" si="2"/>
        <v>22</v>
      </c>
      <c r="B26" s="18" t="s">
        <v>1688</v>
      </c>
      <c r="C26" s="9" t="s">
        <v>276</v>
      </c>
      <c r="D26" s="9" t="s">
        <v>235</v>
      </c>
      <c r="E26" s="9" t="s">
        <v>284</v>
      </c>
      <c r="F26" s="10">
        <v>420</v>
      </c>
      <c r="G26" s="9" t="s">
        <v>1689</v>
      </c>
      <c r="H26" s="80">
        <f>_xlfn.SUMIFS('[3]QN'!$G$3:$G$112,'[3]QN'!$B$3:$B$112,B26,'[3]QN'!$E$3:$E$112,E26)</f>
        <v>0</v>
      </c>
      <c r="I26" s="13">
        <v>60</v>
      </c>
      <c r="J26" s="68">
        <f>I26-H26</f>
        <v>60</v>
      </c>
      <c r="K26" s="12" t="str">
        <f>IF(J26&gt;0,"Tiếp tục phát triển","Lưu lượng đã hết")</f>
        <v>Tiếp tục phát triển</v>
      </c>
      <c r="L26" s="17"/>
      <c r="M26" s="1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57" customFormat="1" ht="165">
      <c r="A27" s="35">
        <f t="shared" si="2"/>
        <v>23</v>
      </c>
      <c r="B27" s="8" t="s">
        <v>1447</v>
      </c>
      <c r="C27" s="12" t="s">
        <v>212</v>
      </c>
      <c r="D27" s="12" t="s">
        <v>235</v>
      </c>
      <c r="E27" s="12" t="s">
        <v>1727</v>
      </c>
      <c r="F27" s="55">
        <v>175</v>
      </c>
      <c r="G27" s="12" t="s">
        <v>1732</v>
      </c>
      <c r="H27" s="80">
        <f>_xlfn.SUMIFS('[3]QN'!$G$3:$G$112,'[3]QN'!$B$3:$B$112,B27,'[3]QN'!$E$3:$E$112,E27)</f>
        <v>60</v>
      </c>
      <c r="I27" s="10">
        <v>60</v>
      </c>
      <c r="J27" s="10">
        <f>I27-H27</f>
        <v>0</v>
      </c>
      <c r="K27" s="88" t="str">
        <f>IF(J27&gt;0,"Tiếp tục phát triển","Lưu lượng đã hết")</f>
        <v>Lưu lượng đã hết</v>
      </c>
      <c r="L27" s="17"/>
      <c r="M27" s="17"/>
      <c r="N27" s="13"/>
      <c r="O27" s="13"/>
      <c r="P27" s="13"/>
      <c r="Q27" s="13">
        <v>4584</v>
      </c>
      <c r="R27" s="13"/>
      <c r="S27" s="102" t="s">
        <v>1446</v>
      </c>
      <c r="T27" s="13"/>
      <c r="U27" s="13"/>
      <c r="V27" s="13"/>
      <c r="W27" s="13"/>
      <c r="X27" s="13"/>
      <c r="Y27" s="13"/>
      <c r="Z27" s="13"/>
    </row>
    <row r="28" spans="1:26" ht="66">
      <c r="A28" s="35">
        <f t="shared" si="2"/>
        <v>24</v>
      </c>
      <c r="B28" s="18" t="s">
        <v>1869</v>
      </c>
      <c r="C28" s="12" t="s">
        <v>278</v>
      </c>
      <c r="D28" s="12" t="s">
        <v>235</v>
      </c>
      <c r="E28" s="12" t="s">
        <v>1855</v>
      </c>
      <c r="F28" s="55">
        <v>160</v>
      </c>
      <c r="G28" s="12" t="s">
        <v>1870</v>
      </c>
      <c r="H28" s="80">
        <f>_xlfn.SUMIFS('[3]QN'!$G$3:$G$112,'[3]QN'!$B$3:$B$112,B28,'[3]QN'!$E$3:$E$112,E28)</f>
        <v>90</v>
      </c>
      <c r="I28" s="13">
        <v>120</v>
      </c>
      <c r="J28" s="68">
        <f t="shared" si="0"/>
        <v>30</v>
      </c>
      <c r="K28" s="12" t="str">
        <f t="shared" si="1"/>
        <v>Tiếp tục phát triển</v>
      </c>
      <c r="L28" s="17">
        <v>461</v>
      </c>
      <c r="M28" s="17"/>
      <c r="N28" s="13"/>
      <c r="O28" s="13"/>
      <c r="P28" s="13"/>
      <c r="Q28" s="13"/>
      <c r="R28" s="13"/>
      <c r="S28" s="13"/>
      <c r="T28" s="13"/>
      <c r="U28" s="13"/>
      <c r="V28" s="13"/>
      <c r="W28" s="102" t="s">
        <v>1861</v>
      </c>
      <c r="X28" s="102" t="s">
        <v>1917</v>
      </c>
      <c r="Y28" s="102"/>
      <c r="Z28" s="102"/>
    </row>
    <row r="29" spans="1:26" s="571" customFormat="1" ht="16.5">
      <c r="A29" s="247"/>
      <c r="B29" s="248" t="s">
        <v>1184</v>
      </c>
      <c r="C29" s="249" t="s">
        <v>278</v>
      </c>
      <c r="D29" s="249" t="s">
        <v>235</v>
      </c>
      <c r="E29" s="249" t="s">
        <v>281</v>
      </c>
      <c r="F29" s="250">
        <v>175</v>
      </c>
      <c r="G29" s="249" t="s">
        <v>113</v>
      </c>
      <c r="H29" s="80">
        <f>_xlfn.SUMIFS('[3]QN'!$G$3:$G$112,'[3]QN'!$B$3:$B$112,B29,'[3]QN'!$E$3:$E$112,E29)</f>
        <v>0</v>
      </c>
      <c r="I29" s="253">
        <v>60</v>
      </c>
      <c r="J29" s="577">
        <f t="shared" si="0"/>
        <v>60</v>
      </c>
      <c r="K29" s="568" t="str">
        <f t="shared" si="1"/>
        <v>Tiếp tục phát triển</v>
      </c>
      <c r="L29" s="252">
        <v>454</v>
      </c>
      <c r="M29" s="252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</row>
    <row r="30" spans="1:26" s="174" customFormat="1" ht="33">
      <c r="A30" s="35">
        <f>A28+1</f>
        <v>25</v>
      </c>
      <c r="B30" s="153" t="s">
        <v>496</v>
      </c>
      <c r="C30" s="164" t="s">
        <v>278</v>
      </c>
      <c r="D30" s="164" t="s">
        <v>235</v>
      </c>
      <c r="E30" s="164" t="s">
        <v>489</v>
      </c>
      <c r="F30" s="167">
        <v>160</v>
      </c>
      <c r="G30" s="164" t="s">
        <v>497</v>
      </c>
      <c r="H30" s="80">
        <f>_xlfn.SUMIFS('[3]QN'!$G$3:$G$112,'[3]QN'!$B$3:$B$112,B30,'[3]QN'!$E$3:$E$112,E30)</f>
        <v>30</v>
      </c>
      <c r="I30" s="163">
        <v>300</v>
      </c>
      <c r="J30" s="166">
        <f>I30-H30</f>
        <v>270</v>
      </c>
      <c r="K30" s="160" t="str">
        <f>IF(J30&gt;0,"Tiếp tục phát triển","Lưu lượng đã hết")</f>
        <v>Tiếp tục phát triển</v>
      </c>
      <c r="L30" s="173"/>
      <c r="M30" s="173">
        <v>1029</v>
      </c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6.5">
      <c r="A31" s="35">
        <f t="shared" si="2"/>
        <v>26</v>
      </c>
      <c r="B31" s="153" t="s">
        <v>911</v>
      </c>
      <c r="C31" s="164" t="s">
        <v>278</v>
      </c>
      <c r="D31" s="164" t="s">
        <v>235</v>
      </c>
      <c r="E31" s="164" t="s">
        <v>1002</v>
      </c>
      <c r="F31" s="167">
        <v>150</v>
      </c>
      <c r="G31" s="164" t="s">
        <v>1037</v>
      </c>
      <c r="H31" s="80">
        <f>_xlfn.SUMIFS('[3]QN'!$G$3:$G$112,'[3]QN'!$B$3:$B$112,B31,'[3]QN'!$E$3:$E$112,E31)</f>
        <v>0</v>
      </c>
      <c r="I31" s="163">
        <v>300</v>
      </c>
      <c r="J31" s="166">
        <f>I31-H31</f>
        <v>300</v>
      </c>
      <c r="K31" s="160" t="str">
        <f>IF(J31&gt;0,"Tiếp tục phát triển","Lưu lượng đã hết")</f>
        <v>Tiếp tục phát triển</v>
      </c>
      <c r="L31" s="173"/>
      <c r="M31" s="173"/>
      <c r="N31" s="173">
        <v>2545</v>
      </c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49.5">
      <c r="A32" s="35">
        <f t="shared" si="2"/>
        <v>27</v>
      </c>
      <c r="B32" s="153" t="s">
        <v>1497</v>
      </c>
      <c r="C32" s="9" t="s">
        <v>292</v>
      </c>
      <c r="D32" s="9" t="s">
        <v>235</v>
      </c>
      <c r="E32" s="164" t="s">
        <v>252</v>
      </c>
      <c r="F32" s="167">
        <v>270</v>
      </c>
      <c r="G32" s="164" t="s">
        <v>1498</v>
      </c>
      <c r="H32" s="80">
        <f>_xlfn.SUMIFS('[3]QN'!$G$3:$G$112,'[3]QN'!$B$3:$B$112,B32,'[3]QN'!$E$3:$E$112,E32)</f>
        <v>0</v>
      </c>
      <c r="I32" s="163">
        <v>150</v>
      </c>
      <c r="J32" s="166">
        <f>I32-H32</f>
        <v>150</v>
      </c>
      <c r="K32" s="160"/>
      <c r="L32" s="173"/>
      <c r="M32" s="173"/>
      <c r="N32" s="173"/>
      <c r="O32" s="173"/>
      <c r="P32" s="173"/>
      <c r="Q32" s="173">
        <v>4516</v>
      </c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ht="49.5">
      <c r="A33" s="35">
        <f t="shared" si="2"/>
        <v>28</v>
      </c>
      <c r="B33" s="18" t="s">
        <v>1168</v>
      </c>
      <c r="C33" s="9" t="s">
        <v>292</v>
      </c>
      <c r="D33" s="9" t="s">
        <v>235</v>
      </c>
      <c r="E33" s="9" t="s">
        <v>261</v>
      </c>
      <c r="F33" s="10">
        <v>245</v>
      </c>
      <c r="G33" s="9" t="s">
        <v>378</v>
      </c>
      <c r="H33" s="80">
        <f>_xlfn.SUMIFS('[3]QN'!$G$3:$G$112,'[3]QN'!$B$3:$B$112,B33,'[3]QN'!$E$3:$E$112,E33)</f>
        <v>30</v>
      </c>
      <c r="I33" s="13">
        <v>90</v>
      </c>
      <c r="J33" s="68">
        <f t="shared" si="0"/>
        <v>60</v>
      </c>
      <c r="K33" s="12" t="str">
        <f t="shared" si="1"/>
        <v>Tiếp tục phát triển</v>
      </c>
      <c r="L33" s="17">
        <v>241</v>
      </c>
      <c r="M33" s="17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49.5">
      <c r="A34" s="35">
        <f t="shared" si="2"/>
        <v>29</v>
      </c>
      <c r="B34" s="18" t="s">
        <v>1169</v>
      </c>
      <c r="C34" s="9" t="s">
        <v>292</v>
      </c>
      <c r="D34" s="9" t="s">
        <v>235</v>
      </c>
      <c r="E34" s="9" t="s">
        <v>260</v>
      </c>
      <c r="F34" s="10">
        <v>280</v>
      </c>
      <c r="G34" s="9" t="s">
        <v>112</v>
      </c>
      <c r="H34" s="80">
        <f>_xlfn.SUMIFS('[3]QN'!$G$3:$G$112,'[3]QN'!$B$3:$B$112,B34,'[3]QN'!$E$3:$E$112,E34)</f>
        <v>30</v>
      </c>
      <c r="I34" s="13">
        <v>30</v>
      </c>
      <c r="J34" s="68">
        <f t="shared" si="0"/>
        <v>0</v>
      </c>
      <c r="K34" s="12" t="str">
        <f t="shared" si="1"/>
        <v>Lưu lượng đã hết</v>
      </c>
      <c r="L34" s="17">
        <v>247</v>
      </c>
      <c r="M34" s="17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158" customFormat="1" ht="49.5">
      <c r="A35" s="35">
        <f t="shared" si="2"/>
        <v>30</v>
      </c>
      <c r="B35" s="153" t="s">
        <v>474</v>
      </c>
      <c r="C35" s="154" t="s">
        <v>292</v>
      </c>
      <c r="D35" s="154" t="s">
        <v>235</v>
      </c>
      <c r="E35" s="154" t="s">
        <v>324</v>
      </c>
      <c r="F35" s="176">
        <v>280</v>
      </c>
      <c r="G35" s="176" t="s">
        <v>475</v>
      </c>
      <c r="H35" s="80">
        <f>_xlfn.SUMIFS('[3]QN'!$G$3:$G$112,'[3]QN'!$B$3:$B$112,B35,'[3]QN'!$E$3:$E$112,E35)</f>
        <v>30</v>
      </c>
      <c r="I35" s="156">
        <v>180</v>
      </c>
      <c r="J35" s="156">
        <f>I35-H35</f>
        <v>150</v>
      </c>
      <c r="K35" s="154" t="str">
        <f>IF(J35&gt;0,"Tiếp tục phát triển","Lưu lượng đã hết")</f>
        <v>Tiếp tục phát triển</v>
      </c>
      <c r="L35" s="157"/>
      <c r="M35" s="157">
        <v>842</v>
      </c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ht="49.5">
      <c r="A36" s="35">
        <f t="shared" si="2"/>
        <v>31</v>
      </c>
      <c r="B36" s="18" t="s">
        <v>1170</v>
      </c>
      <c r="C36" s="9" t="s">
        <v>292</v>
      </c>
      <c r="D36" s="9" t="s">
        <v>235</v>
      </c>
      <c r="E36" s="9" t="s">
        <v>286</v>
      </c>
      <c r="F36" s="10">
        <v>450</v>
      </c>
      <c r="G36" s="9" t="s">
        <v>111</v>
      </c>
      <c r="H36" s="80">
        <f>_xlfn.SUMIFS('[3]QN'!$G$3:$G$112,'[3]QN'!$B$3:$B$112,B36,'[3]QN'!$E$3:$E$112,E36)</f>
        <v>15</v>
      </c>
      <c r="I36" s="13">
        <v>60</v>
      </c>
      <c r="J36" s="68">
        <f t="shared" si="0"/>
        <v>45</v>
      </c>
      <c r="K36" s="12" t="str">
        <f t="shared" si="1"/>
        <v>Tiếp tục phát triển</v>
      </c>
      <c r="L36" s="17">
        <v>231</v>
      </c>
      <c r="M36" s="17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63" customHeight="1">
      <c r="A37" s="35">
        <f t="shared" si="2"/>
        <v>32</v>
      </c>
      <c r="B37" s="18" t="s">
        <v>1171</v>
      </c>
      <c r="C37" s="12" t="s">
        <v>270</v>
      </c>
      <c r="D37" s="12" t="s">
        <v>235</v>
      </c>
      <c r="E37" s="12" t="s">
        <v>229</v>
      </c>
      <c r="F37" s="55">
        <v>1350</v>
      </c>
      <c r="G37" s="12" t="s">
        <v>101</v>
      </c>
      <c r="H37" s="80">
        <f>_xlfn.SUMIFS('[3]QN'!$G$3:$G$112,'[3]QN'!$B$3:$B$112,B37,'[3]QN'!$E$3:$E$112,E37)</f>
        <v>25</v>
      </c>
      <c r="I37" s="13">
        <v>30</v>
      </c>
      <c r="J37" s="68">
        <f t="shared" si="0"/>
        <v>5</v>
      </c>
      <c r="K37" s="12" t="str">
        <f t="shared" si="1"/>
        <v>Tiếp tục phát triển</v>
      </c>
      <c r="L37" s="17">
        <v>948</v>
      </c>
      <c r="M37" s="17"/>
      <c r="N37" s="13"/>
      <c r="O37" s="13"/>
      <c r="P37" s="13"/>
      <c r="Q37" s="13"/>
      <c r="R37" s="271">
        <v>5098</v>
      </c>
      <c r="S37" s="13"/>
      <c r="T37" s="13"/>
      <c r="U37" s="13"/>
      <c r="V37" s="13"/>
      <c r="W37" s="13"/>
      <c r="X37" s="13"/>
      <c r="Y37" s="13"/>
      <c r="Z37" s="13"/>
    </row>
    <row r="38" spans="1:26" ht="49.5">
      <c r="A38" s="35">
        <f t="shared" si="2"/>
        <v>33</v>
      </c>
      <c r="B38" s="18" t="s">
        <v>788</v>
      </c>
      <c r="C38" s="12" t="s">
        <v>270</v>
      </c>
      <c r="D38" s="12" t="s">
        <v>235</v>
      </c>
      <c r="E38" s="12" t="s">
        <v>224</v>
      </c>
      <c r="F38" s="155">
        <v>1335</v>
      </c>
      <c r="G38" s="12" t="s">
        <v>100</v>
      </c>
      <c r="H38" s="80">
        <f>_xlfn.SUMIFS('[3]QN'!$G$3:$G$112,'[3]QN'!$B$3:$B$112,B38,'[3]QN'!$E$3:$E$112,E38)</f>
        <v>21</v>
      </c>
      <c r="I38" s="13">
        <v>30</v>
      </c>
      <c r="J38" s="68">
        <f t="shared" si="0"/>
        <v>9</v>
      </c>
      <c r="K38" s="12" t="str">
        <f t="shared" si="1"/>
        <v>Tiếp tục phát triển</v>
      </c>
      <c r="L38" s="17">
        <v>947</v>
      </c>
      <c r="M38" s="17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158" customFormat="1" ht="49.5">
      <c r="A39" s="35">
        <f t="shared" si="2"/>
        <v>34</v>
      </c>
      <c r="B39" s="153" t="s">
        <v>657</v>
      </c>
      <c r="C39" s="154" t="s">
        <v>270</v>
      </c>
      <c r="D39" s="154" t="s">
        <v>235</v>
      </c>
      <c r="E39" s="154" t="s">
        <v>658</v>
      </c>
      <c r="F39" s="155">
        <v>1335</v>
      </c>
      <c r="G39" s="154" t="s">
        <v>659</v>
      </c>
      <c r="H39" s="80">
        <f>_xlfn.SUMIFS('[3]QN'!$G$3:$G$112,'[3]QN'!$B$3:$B$112,B39,'[3]QN'!$E$3:$E$112,E39)</f>
        <v>0</v>
      </c>
      <c r="I39" s="162">
        <v>30</v>
      </c>
      <c r="J39" s="156">
        <f t="shared" si="0"/>
        <v>30</v>
      </c>
      <c r="K39" s="160" t="str">
        <f t="shared" si="1"/>
        <v>Tiếp tục phát triển</v>
      </c>
      <c r="L39" s="157"/>
      <c r="M39" s="157">
        <v>1263</v>
      </c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spans="1:26" ht="50.25" customHeight="1">
      <c r="A40" s="35">
        <f>A39+1</f>
        <v>35</v>
      </c>
      <c r="B40" s="18" t="s">
        <v>1172</v>
      </c>
      <c r="C40" s="12" t="s">
        <v>403</v>
      </c>
      <c r="D40" s="12" t="s">
        <v>235</v>
      </c>
      <c r="E40" s="12" t="s">
        <v>315</v>
      </c>
      <c r="F40" s="55">
        <v>1450</v>
      </c>
      <c r="G40" s="12" t="s">
        <v>102</v>
      </c>
      <c r="H40" s="80">
        <f>_xlfn.SUMIFS('[3]QN'!$G$3:$G$112,'[3]QN'!$B$3:$B$112,B40,'[3]QN'!$E$3:$E$112,E40)</f>
        <v>0</v>
      </c>
      <c r="I40" s="13">
        <v>60</v>
      </c>
      <c r="J40" s="68">
        <f t="shared" si="0"/>
        <v>60</v>
      </c>
      <c r="K40" s="12" t="str">
        <f t="shared" si="1"/>
        <v>Tiếp tục phát triển</v>
      </c>
      <c r="L40" s="17">
        <v>954</v>
      </c>
      <c r="M40" s="17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91.5" customHeight="1">
      <c r="A41" s="35">
        <f>A40+1</f>
        <v>36</v>
      </c>
      <c r="B41" s="17" t="s">
        <v>1903</v>
      </c>
      <c r="C41" s="45" t="s">
        <v>312</v>
      </c>
      <c r="D41" s="45" t="s">
        <v>235</v>
      </c>
      <c r="E41" s="45" t="s">
        <v>1431</v>
      </c>
      <c r="F41" s="70">
        <v>1740</v>
      </c>
      <c r="G41" s="12" t="s">
        <v>1904</v>
      </c>
      <c r="H41" s="80">
        <f>_xlfn.SUMIFS('[3]QN'!$G$3:$G$112,'[3]QN'!$B$3:$B$112,B41,'[3]QN'!$E$3:$E$112,E41)</f>
        <v>10</v>
      </c>
      <c r="I41" s="13">
        <v>10</v>
      </c>
      <c r="J41" s="68">
        <f>I41-H41</f>
        <v>0</v>
      </c>
      <c r="K41" s="12" t="str">
        <f>IF(J41&gt;0,"Tiếp tục phát triển","Lưu lượng đã hết")</f>
        <v>Lưu lượng đã hết</v>
      </c>
      <c r="L41" s="17"/>
      <c r="M41" s="17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77" t="s">
        <v>1946</v>
      </c>
      <c r="Y41" s="177"/>
      <c r="Z41" s="177"/>
    </row>
    <row r="42" spans="1:26" ht="49.5">
      <c r="A42" s="35">
        <f>A41+1</f>
        <v>37</v>
      </c>
      <c r="B42" s="17" t="s">
        <v>110</v>
      </c>
      <c r="C42" s="45" t="s">
        <v>240</v>
      </c>
      <c r="D42" s="45" t="s">
        <v>235</v>
      </c>
      <c r="E42" s="45" t="s">
        <v>225</v>
      </c>
      <c r="F42" s="70">
        <v>1750</v>
      </c>
      <c r="G42" s="12" t="s">
        <v>109</v>
      </c>
      <c r="H42" s="80">
        <f>_xlfn.SUMIFS('[3]QN'!$G$3:$G$112,'[3]QN'!$B$3:$B$112,B42,'[3]QN'!$E$3:$E$112,E42)</f>
        <v>10</v>
      </c>
      <c r="I42" s="13">
        <v>30</v>
      </c>
      <c r="J42" s="68">
        <f>I42-H42</f>
        <v>20</v>
      </c>
      <c r="K42" s="12" t="str">
        <f>IF(J42&gt;0,"Tiếp tục phát triển","Lưu lượng đã hết")</f>
        <v>Tiếp tục phát triển</v>
      </c>
      <c r="L42" s="17">
        <v>76</v>
      </c>
      <c r="M42" s="17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66">
      <c r="A43" s="35">
        <f t="shared" si="2"/>
        <v>38</v>
      </c>
      <c r="B43" s="8" t="s">
        <v>1173</v>
      </c>
      <c r="C43" s="12" t="s">
        <v>240</v>
      </c>
      <c r="D43" s="12" t="s">
        <v>235</v>
      </c>
      <c r="E43" s="12" t="s">
        <v>267</v>
      </c>
      <c r="F43" s="55">
        <v>1750</v>
      </c>
      <c r="G43" s="12" t="s">
        <v>108</v>
      </c>
      <c r="H43" s="80">
        <f>_xlfn.SUMIFS('[3]QN'!$G$3:$G$112,'[3]QN'!$B$3:$B$112,B43,'[3]QN'!$E$3:$E$112,E43)</f>
        <v>26</v>
      </c>
      <c r="I43" s="13">
        <v>30</v>
      </c>
      <c r="J43" s="68">
        <f t="shared" si="0"/>
        <v>4</v>
      </c>
      <c r="K43" s="12" t="str">
        <f t="shared" si="1"/>
        <v>Tiếp tục phát triển</v>
      </c>
      <c r="L43" s="17">
        <v>1004</v>
      </c>
      <c r="M43" s="17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49.5">
      <c r="A44" s="35">
        <f t="shared" si="2"/>
        <v>39</v>
      </c>
      <c r="B44" s="8" t="s">
        <v>1174</v>
      </c>
      <c r="C44" s="12" t="s">
        <v>240</v>
      </c>
      <c r="D44" s="12" t="s">
        <v>235</v>
      </c>
      <c r="E44" s="12" t="s">
        <v>860</v>
      </c>
      <c r="F44" s="55">
        <v>1765</v>
      </c>
      <c r="G44" s="12" t="s">
        <v>107</v>
      </c>
      <c r="H44" s="80">
        <f>_xlfn.SUMIFS('[3]QN'!$G$3:$G$112,'[3]QN'!$B$3:$B$112,B44,'[3]QN'!$E$3:$E$112,E44)</f>
        <v>10</v>
      </c>
      <c r="I44" s="13">
        <v>30</v>
      </c>
      <c r="J44" s="68">
        <f t="shared" si="0"/>
        <v>20</v>
      </c>
      <c r="K44" s="12" t="str">
        <f t="shared" si="1"/>
        <v>Tiếp tục phát triển</v>
      </c>
      <c r="L44" s="17">
        <v>1003</v>
      </c>
      <c r="M44" s="17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158" customFormat="1" ht="82.5">
      <c r="A45" s="35">
        <f t="shared" si="2"/>
        <v>40</v>
      </c>
      <c r="B45" s="153" t="s">
        <v>743</v>
      </c>
      <c r="C45" s="154" t="s">
        <v>240</v>
      </c>
      <c r="D45" s="154" t="s">
        <v>235</v>
      </c>
      <c r="E45" s="154" t="s">
        <v>744</v>
      </c>
      <c r="F45" s="155">
        <v>1750</v>
      </c>
      <c r="G45" s="154" t="s">
        <v>745</v>
      </c>
      <c r="H45" s="80">
        <f>_xlfn.SUMIFS('[3]QN'!$G$3:$G$112,'[3]QN'!$B$3:$B$112,B45,'[3]QN'!$E$3:$E$112,E45)</f>
        <v>0</v>
      </c>
      <c r="I45" s="165">
        <v>50</v>
      </c>
      <c r="J45" s="166">
        <f>I45-H45</f>
        <v>50</v>
      </c>
      <c r="K45" s="154" t="str">
        <f>IF(J45&gt;0,"Tiếp tục phát triển","Lưu lượng đã hết")</f>
        <v>Tiếp tục phát triển</v>
      </c>
      <c r="L45" s="157"/>
      <c r="M45" s="157">
        <v>1299</v>
      </c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</row>
    <row r="46" spans="1:26" ht="47.25">
      <c r="A46" s="35">
        <f t="shared" si="2"/>
        <v>41</v>
      </c>
      <c r="B46" s="18" t="s">
        <v>1175</v>
      </c>
      <c r="C46" s="9" t="s">
        <v>268</v>
      </c>
      <c r="D46" s="9" t="s">
        <v>235</v>
      </c>
      <c r="E46" s="78" t="s">
        <v>228</v>
      </c>
      <c r="F46" s="10">
        <v>1500</v>
      </c>
      <c r="G46" s="78" t="s">
        <v>103</v>
      </c>
      <c r="H46" s="80">
        <f>_xlfn.SUMIFS('[3]QN'!$G$3:$G$112,'[3]QN'!$B$3:$B$112,B46,'[3]QN'!$E$3:$E$112,E46)</f>
        <v>3</v>
      </c>
      <c r="I46" s="13">
        <v>120</v>
      </c>
      <c r="J46" s="68">
        <f t="shared" si="0"/>
        <v>117</v>
      </c>
      <c r="K46" s="12" t="str">
        <f t="shared" si="1"/>
        <v>Tiếp tục phát triển</v>
      </c>
      <c r="L46" s="17">
        <v>975</v>
      </c>
      <c r="M46" s="17"/>
      <c r="N46" s="78" t="s">
        <v>862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33">
      <c r="A47" s="35">
        <f t="shared" si="2"/>
        <v>42</v>
      </c>
      <c r="B47" s="18" t="s">
        <v>1176</v>
      </c>
      <c r="C47" s="12" t="s">
        <v>241</v>
      </c>
      <c r="D47" s="12" t="s">
        <v>235</v>
      </c>
      <c r="E47" s="12" t="s">
        <v>242</v>
      </c>
      <c r="F47" s="55">
        <v>1730</v>
      </c>
      <c r="G47" s="12" t="s">
        <v>1476</v>
      </c>
      <c r="H47" s="80">
        <f>_xlfn.SUMIFS('[3]QN'!$G$3:$G$112,'[3]QN'!$B$3:$B$112,B47,'[3]QN'!$E$3:$E$112,E47)</f>
        <v>63</v>
      </c>
      <c r="I47" s="13">
        <v>150</v>
      </c>
      <c r="J47" s="68">
        <f t="shared" si="0"/>
        <v>87</v>
      </c>
      <c r="K47" s="12" t="str">
        <f t="shared" si="1"/>
        <v>Tiếp tục phát triển</v>
      </c>
      <c r="L47" s="17">
        <v>968</v>
      </c>
      <c r="M47" s="17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36">
      <c r="A48" s="35">
        <f t="shared" si="2"/>
        <v>43</v>
      </c>
      <c r="B48" s="18" t="s">
        <v>1600</v>
      </c>
      <c r="C48" s="12" t="s">
        <v>241</v>
      </c>
      <c r="D48" s="12" t="s">
        <v>235</v>
      </c>
      <c r="E48" s="12" t="s">
        <v>242</v>
      </c>
      <c r="F48" s="55">
        <v>1750</v>
      </c>
      <c r="G48" s="266" t="s">
        <v>1601</v>
      </c>
      <c r="H48" s="80">
        <f>_xlfn.SUMIFS('[3]QN'!$G$3:$G$112,'[3]QN'!$B$3:$B$112,B48,'[3]QN'!$E$3:$E$112,E48)</f>
        <v>30</v>
      </c>
      <c r="I48" s="13">
        <v>30</v>
      </c>
      <c r="J48" s="68">
        <f t="shared" si="0"/>
        <v>0</v>
      </c>
      <c r="K48" s="12" t="str">
        <f t="shared" si="1"/>
        <v>Lưu lượng đã hết</v>
      </c>
      <c r="L48" s="17"/>
      <c r="M48" s="17"/>
      <c r="N48" s="13"/>
      <c r="O48" s="13"/>
      <c r="P48" s="13"/>
      <c r="Q48" s="13"/>
      <c r="R48" s="266">
        <v>5099</v>
      </c>
      <c r="S48" s="13"/>
      <c r="T48" s="13"/>
      <c r="U48" s="13"/>
      <c r="V48" s="13"/>
      <c r="W48" s="13"/>
      <c r="X48" s="13"/>
      <c r="Y48" s="13"/>
      <c r="Z48" s="13"/>
    </row>
    <row r="49" spans="1:26" ht="49.5">
      <c r="A49" s="35">
        <f>A48+1</f>
        <v>44</v>
      </c>
      <c r="B49" s="18" t="s">
        <v>1426</v>
      </c>
      <c r="C49" s="12" t="s">
        <v>241</v>
      </c>
      <c r="D49" s="12" t="s">
        <v>235</v>
      </c>
      <c r="E49" s="12" t="s">
        <v>233</v>
      </c>
      <c r="F49" s="55">
        <v>1720</v>
      </c>
      <c r="G49" s="12" t="s">
        <v>1427</v>
      </c>
      <c r="H49" s="80">
        <f>_xlfn.SUMIFS('[3]QN'!$G$3:$G$112,'[3]QN'!$B$3:$B$112,B49,'[3]QN'!$E$3:$E$112,E49)</f>
        <v>0</v>
      </c>
      <c r="I49" s="13">
        <v>90</v>
      </c>
      <c r="J49" s="68">
        <f>I49-H49</f>
        <v>90</v>
      </c>
      <c r="K49" s="12" t="str">
        <f>IF(J49&gt;0,"Tiếp tục phát triển","Lưu lượng đã hết")</f>
        <v>Tiếp tục phát triển</v>
      </c>
      <c r="L49" s="17"/>
      <c r="M49" s="17"/>
      <c r="N49" s="13"/>
      <c r="O49" s="13"/>
      <c r="P49" s="13">
        <v>4010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33">
      <c r="A50" s="35">
        <f t="shared" si="2"/>
        <v>45</v>
      </c>
      <c r="B50" s="17" t="s">
        <v>106</v>
      </c>
      <c r="C50" s="45" t="s">
        <v>250</v>
      </c>
      <c r="D50" s="45" t="s">
        <v>235</v>
      </c>
      <c r="E50" s="45" t="s">
        <v>226</v>
      </c>
      <c r="F50" s="70">
        <v>1650</v>
      </c>
      <c r="G50" s="88" t="s">
        <v>1477</v>
      </c>
      <c r="H50" s="80">
        <f>_xlfn.SUMIFS('[3]QN'!$G$3:$G$112,'[3]QN'!$B$3:$B$112,B50,'[3]QN'!$E$3:$E$112,E50)</f>
        <v>0</v>
      </c>
      <c r="I50" s="13">
        <v>15</v>
      </c>
      <c r="J50" s="68">
        <f>I50-H50</f>
        <v>15</v>
      </c>
      <c r="K50" s="12" t="str">
        <f t="shared" si="1"/>
        <v>Tiếp tục phát triển</v>
      </c>
      <c r="L50" s="17">
        <v>990</v>
      </c>
      <c r="M50" s="17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49.5">
      <c r="A51" s="35">
        <f t="shared" si="2"/>
        <v>46</v>
      </c>
      <c r="B51" s="18" t="s">
        <v>1177</v>
      </c>
      <c r="C51" s="12" t="s">
        <v>264</v>
      </c>
      <c r="D51" s="12" t="s">
        <v>235</v>
      </c>
      <c r="E51" s="12" t="s">
        <v>263</v>
      </c>
      <c r="F51" s="55">
        <v>1967</v>
      </c>
      <c r="G51" s="12" t="s">
        <v>786</v>
      </c>
      <c r="H51" s="80">
        <f>_xlfn.SUMIFS('[3]QN'!$G$3:$G$112,'[3]QN'!$B$3:$B$112,B51,'[3]QN'!$E$3:$E$112,E51)</f>
        <v>5</v>
      </c>
      <c r="I51" s="13">
        <v>45</v>
      </c>
      <c r="J51" s="68">
        <f t="shared" si="0"/>
        <v>40</v>
      </c>
      <c r="K51" s="12" t="str">
        <f t="shared" si="1"/>
        <v>Tiếp tục phát triển</v>
      </c>
      <c r="L51" s="17">
        <v>976</v>
      </c>
      <c r="M51" s="17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49.5">
      <c r="A52" s="35">
        <f t="shared" si="2"/>
        <v>47</v>
      </c>
      <c r="B52" s="18" t="s">
        <v>1178</v>
      </c>
      <c r="C52" s="12" t="s">
        <v>265</v>
      </c>
      <c r="D52" s="12" t="s">
        <v>235</v>
      </c>
      <c r="E52" s="12" t="s">
        <v>266</v>
      </c>
      <c r="F52" s="55">
        <v>2070</v>
      </c>
      <c r="G52" s="12" t="s">
        <v>104</v>
      </c>
      <c r="H52" s="80">
        <f>_xlfn.SUMIFS('[3]QN'!$G$3:$G$112,'[3]QN'!$B$3:$B$112,B52,'[3]QN'!$E$3:$E$112,E52)</f>
        <v>0</v>
      </c>
      <c r="I52" s="13">
        <v>60</v>
      </c>
      <c r="J52" s="68">
        <f t="shared" si="0"/>
        <v>60</v>
      </c>
      <c r="K52" s="12" t="str">
        <f t="shared" si="1"/>
        <v>Tiếp tục phát triển</v>
      </c>
      <c r="L52" s="17">
        <v>981</v>
      </c>
      <c r="M52" s="17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33">
      <c r="A53" s="35">
        <f t="shared" si="2"/>
        <v>48</v>
      </c>
      <c r="B53" s="18" t="s">
        <v>1179</v>
      </c>
      <c r="C53" s="12" t="s">
        <v>265</v>
      </c>
      <c r="D53" s="12" t="s">
        <v>235</v>
      </c>
      <c r="E53" s="12" t="s">
        <v>323</v>
      </c>
      <c r="F53" s="55">
        <v>1950</v>
      </c>
      <c r="G53" s="12" t="s">
        <v>105</v>
      </c>
      <c r="H53" s="80">
        <f>_xlfn.SUMIFS('[3]QN'!$G$3:$G$112,'[3]QN'!$B$3:$B$112,B53,'[3]QN'!$E$3:$E$112,E53)</f>
        <v>20</v>
      </c>
      <c r="I53" s="13">
        <v>60</v>
      </c>
      <c r="J53" s="68">
        <f t="shared" si="0"/>
        <v>40</v>
      </c>
      <c r="K53" s="12" t="str">
        <f t="shared" si="1"/>
        <v>Tiếp tục phát triển</v>
      </c>
      <c r="L53" s="17">
        <v>982</v>
      </c>
      <c r="M53" s="17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s="25" customFormat="1" ht="16.5">
      <c r="A54" s="19"/>
      <c r="B54" s="20" t="s">
        <v>243</v>
      </c>
      <c r="C54" s="21"/>
      <c r="D54" s="21"/>
      <c r="E54" s="21"/>
      <c r="F54" s="22"/>
      <c r="G54" s="21"/>
      <c r="H54" s="80">
        <f>_xlfn.SUMIFS('[3]QN'!$G$3:$G$112,'[3]QN'!$B$3:$B$112,B54,'[3]QN'!$E$3:$E$112,E54)</f>
        <v>0</v>
      </c>
      <c r="I54" s="22">
        <f>SUMIF(I3:I53,"&gt;0")</f>
        <v>5310</v>
      </c>
      <c r="J54" s="22">
        <f>SUMIF(J3:J53,"&gt;0")</f>
        <v>3527</v>
      </c>
      <c r="K54" s="24"/>
      <c r="L54" s="20"/>
      <c r="M54" s="20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7" spans="7:11" ht="47.25">
      <c r="G57" s="52" t="s">
        <v>180</v>
      </c>
      <c r="H57" s="5" t="s">
        <v>33</v>
      </c>
      <c r="I57" s="5" t="s">
        <v>326</v>
      </c>
      <c r="J57" s="5" t="s">
        <v>34</v>
      </c>
      <c r="K57" s="6" t="s">
        <v>195</v>
      </c>
    </row>
    <row r="58" spans="7:11" ht="16.5">
      <c r="G58" s="70" t="s">
        <v>178</v>
      </c>
      <c r="H58" s="70">
        <f>SUM(H3:H24)</f>
        <v>1260</v>
      </c>
      <c r="I58" s="70">
        <f>SUM(I3:I24)</f>
        <v>2970</v>
      </c>
      <c r="J58" s="70">
        <f>SUMIF(J3:J24,"&gt;0")</f>
        <v>1710</v>
      </c>
      <c r="K58" s="88" t="str">
        <f>IF(J58&gt;0,"Tiếp tục phát triển","Lưu lượng đã hết")</f>
        <v>Tiếp tục phát triển</v>
      </c>
    </row>
    <row r="59" spans="7:11" ht="16.5">
      <c r="G59" s="70" t="s">
        <v>179</v>
      </c>
      <c r="H59" s="70">
        <f>SUM(H28:H36)</f>
        <v>225</v>
      </c>
      <c r="I59" s="70">
        <f>SUM(I28:I36)</f>
        <v>1290</v>
      </c>
      <c r="J59" s="70">
        <f>SUMIF(J28:J36,"&gt;0")</f>
        <v>1065</v>
      </c>
      <c r="K59" s="88" t="str">
        <f>IF(J59&gt;0,"Tiếp tục phát triển","Lưu lượng đã hết")</f>
        <v>Tiếp tục phát triển</v>
      </c>
    </row>
    <row r="60" spans="1:13" s="57" customFormat="1" ht="16.5">
      <c r="A60" s="62"/>
      <c r="B60" s="69"/>
      <c r="C60" s="32"/>
      <c r="D60" s="32"/>
      <c r="E60" s="32"/>
      <c r="F60" s="63"/>
      <c r="G60" s="70" t="s">
        <v>774</v>
      </c>
      <c r="H60" s="70">
        <v>0</v>
      </c>
      <c r="I60" s="70">
        <v>0</v>
      </c>
      <c r="J60" s="70">
        <v>0</v>
      </c>
      <c r="K60" s="88" t="str">
        <f>IF(J60&gt;0,"Tiếp tục phát triển","Lưu lượng đã hết")</f>
        <v>Lưu lượng đã hết</v>
      </c>
      <c r="L60" s="31"/>
      <c r="M60" s="69"/>
    </row>
    <row r="61" spans="3:12" s="27" customFormat="1" ht="16.5">
      <c r="C61" s="28"/>
      <c r="D61" s="28"/>
      <c r="E61" s="28"/>
      <c r="G61" s="70" t="s">
        <v>384</v>
      </c>
      <c r="H61" s="70">
        <f>SUM(H37:H40)</f>
        <v>46</v>
      </c>
      <c r="I61" s="70">
        <f>SUM(I37:I40)</f>
        <v>150</v>
      </c>
      <c r="J61" s="70">
        <f>SUMIF(J37:J40,"&gt;0")</f>
        <v>104</v>
      </c>
      <c r="K61" s="88" t="str">
        <f>IF(J61&gt;0,"Tiếp tục phát triển","Lưu lượng đã hết")</f>
        <v>Tiếp tục phát triển</v>
      </c>
      <c r="L61" s="31"/>
    </row>
    <row r="62" spans="6:12" ht="16.5">
      <c r="F62" s="33"/>
      <c r="G62" s="70" t="s">
        <v>385</v>
      </c>
      <c r="H62" s="70">
        <f>SUM(H43:H53)</f>
        <v>157</v>
      </c>
      <c r="I62" s="70">
        <f>SUM(I43:I53)</f>
        <v>680</v>
      </c>
      <c r="J62" s="70">
        <f>SUMIF(J43:J53,"&gt;0")</f>
        <v>523</v>
      </c>
      <c r="K62" s="88" t="str">
        <f>IF(J62&gt;0,"Tiếp tục phát triển","Lưu lượng đã hết")</f>
        <v>Tiếp tục phát triển</v>
      </c>
      <c r="L62" s="11"/>
    </row>
    <row r="63" spans="6:12" ht="16.5">
      <c r="F63" s="33"/>
      <c r="G63" s="63"/>
      <c r="H63" s="63">
        <f>SUM(H58:H62)</f>
        <v>1688</v>
      </c>
      <c r="I63" s="63">
        <f>SUM(I58:I62)</f>
        <v>5090</v>
      </c>
      <c r="J63" s="63">
        <f>SUM(J58:J62)</f>
        <v>3402</v>
      </c>
      <c r="K63" s="112"/>
      <c r="L63" s="11"/>
    </row>
    <row r="64" spans="8:10" ht="16.5">
      <c r="H64" s="29" t="str">
        <f>IF(SUM(H58:H62)=H54,"Yes","No")</f>
        <v>No</v>
      </c>
      <c r="I64" s="29" t="str">
        <f>IF(SUM(I58:I62)=I54,"Yes","No")</f>
        <v>No</v>
      </c>
      <c r="J64" s="29" t="str">
        <f>IF(SUM(J58:J62)=J54,"Yes","No")</f>
        <v>No</v>
      </c>
    </row>
  </sheetData>
  <sheetProtection/>
  <autoFilter ref="A2:R54"/>
  <mergeCells count="1">
    <mergeCell ref="A1:R1"/>
  </mergeCells>
  <printOptions horizontalCentered="1"/>
  <pageMargins left="0" right="0" top="0.78740157480315" bottom="0.748031496062992" header="0" footer="0"/>
  <pageSetup horizontalDpi="600" verticalDpi="600" orientation="landscape" paperSize="9" scale="80" r:id="rId3"/>
  <headerFooter alignWithMargins="0">
    <oddFooter>&amp;C&amp;13&amp;P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71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I4" sqref="I4"/>
    </sheetView>
  </sheetViews>
  <sheetFormatPr defaultColWidth="9" defaultRowHeight="15"/>
  <cols>
    <col min="1" max="1" width="3.296875" style="27" bestFit="1" customWidth="1"/>
    <col min="2" max="2" width="12.09765625" style="27" customWidth="1"/>
    <col min="3" max="3" width="23.296875" style="28" customWidth="1"/>
    <col min="4" max="4" width="10.09765625" style="28" bestFit="1" customWidth="1"/>
    <col min="5" max="5" width="13.19921875" style="28" bestFit="1" customWidth="1"/>
    <col min="6" max="6" width="6.19921875" style="29" bestFit="1" customWidth="1"/>
    <col min="7" max="7" width="29.796875" style="29" customWidth="1"/>
    <col min="8" max="8" width="15.796875" style="11" bestFit="1" customWidth="1"/>
    <col min="9" max="9" width="15.8984375" style="11" bestFit="1" customWidth="1"/>
    <col min="10" max="10" width="15.796875" style="11" bestFit="1" customWidth="1"/>
    <col min="11" max="11" width="13.296875" style="11" bestFit="1" customWidth="1"/>
    <col min="12" max="12" width="11.8984375" style="11" bestFit="1" customWidth="1"/>
    <col min="13" max="13" width="10.8984375" style="27" bestFit="1" customWidth="1"/>
    <col min="14" max="14" width="11.8984375" style="11" bestFit="1" customWidth="1"/>
    <col min="15" max="15" width="11.8984375" style="11" customWidth="1"/>
    <col min="16" max="22" width="9" style="11" customWidth="1"/>
    <col min="23" max="24" width="12.796875" style="11" customWidth="1"/>
    <col min="25" max="16384" width="9" style="11" customWidth="1"/>
  </cols>
  <sheetData>
    <row r="1" spans="1:17" s="1" customFormat="1" ht="63.75" customHeight="1">
      <c r="A1" s="650" t="s">
        <v>1821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</row>
    <row r="2" spans="1:24" s="95" customFormat="1" ht="78.75">
      <c r="A2" s="2" t="s">
        <v>205</v>
      </c>
      <c r="B2" s="3" t="s">
        <v>196</v>
      </c>
      <c r="C2" s="3" t="s">
        <v>197</v>
      </c>
      <c r="D2" s="3" t="s">
        <v>198</v>
      </c>
      <c r="E2" s="3" t="s">
        <v>199</v>
      </c>
      <c r="F2" s="4" t="s">
        <v>200</v>
      </c>
      <c r="G2" s="3" t="s">
        <v>338</v>
      </c>
      <c r="H2" s="5" t="s">
        <v>33</v>
      </c>
      <c r="I2" s="5" t="s">
        <v>613</v>
      </c>
      <c r="J2" s="5" t="s">
        <v>34</v>
      </c>
      <c r="K2" s="6" t="s">
        <v>195</v>
      </c>
      <c r="L2" s="2" t="s">
        <v>187</v>
      </c>
      <c r="M2" s="2" t="s">
        <v>438</v>
      </c>
      <c r="N2" s="2" t="s">
        <v>791</v>
      </c>
      <c r="O2" s="2" t="s">
        <v>1244</v>
      </c>
      <c r="P2" s="2" t="s">
        <v>1371</v>
      </c>
      <c r="Q2" s="2" t="s">
        <v>1482</v>
      </c>
      <c r="R2" s="2" t="s">
        <v>1614</v>
      </c>
      <c r="S2" s="2" t="s">
        <v>1694</v>
      </c>
      <c r="T2" s="2" t="s">
        <v>1739</v>
      </c>
      <c r="U2" s="2" t="s">
        <v>1818</v>
      </c>
      <c r="V2" s="2" t="s">
        <v>1856</v>
      </c>
      <c r="W2" s="2" t="s">
        <v>1912</v>
      </c>
      <c r="X2" s="2" t="s">
        <v>2023</v>
      </c>
    </row>
    <row r="3" spans="1:24" ht="82.5">
      <c r="A3" s="18">
        <v>1</v>
      </c>
      <c r="B3" s="8" t="s">
        <v>1186</v>
      </c>
      <c r="C3" s="12" t="s">
        <v>255</v>
      </c>
      <c r="D3" s="12" t="s">
        <v>207</v>
      </c>
      <c r="E3" s="12" t="s">
        <v>236</v>
      </c>
      <c r="F3" s="55">
        <v>128</v>
      </c>
      <c r="G3" s="55" t="s">
        <v>399</v>
      </c>
      <c r="H3" s="80">
        <f>_xlfn.SUMIFS('[3]TN'!$G$3:$G$121,'[3]TN'!$B$3:$B$121,B3,'[3]TN'!$E$3:$E$121,E3)</f>
        <v>180</v>
      </c>
      <c r="I3" s="13">
        <v>360</v>
      </c>
      <c r="J3" s="68">
        <f aca="true" t="shared" si="0" ref="J3:J38">I3-H3</f>
        <v>180</v>
      </c>
      <c r="K3" s="12" t="str">
        <f aca="true" t="shared" si="1" ref="K3:K60">IF(J3&gt;0,"Tiếp tục phát triển","Lưu lượng đã hết")</f>
        <v>Tiếp tục phát triển</v>
      </c>
      <c r="L3" s="17">
        <v>905</v>
      </c>
      <c r="M3" s="17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s="25" customFormat="1" ht="49.5">
      <c r="A4" s="18">
        <f>A3+1</f>
        <v>2</v>
      </c>
      <c r="B4" s="8" t="s">
        <v>1187</v>
      </c>
      <c r="C4" s="12" t="s">
        <v>255</v>
      </c>
      <c r="D4" s="12" t="s">
        <v>207</v>
      </c>
      <c r="E4" s="12" t="s">
        <v>256</v>
      </c>
      <c r="F4" s="55">
        <v>118</v>
      </c>
      <c r="G4" s="55" t="s">
        <v>127</v>
      </c>
      <c r="H4" s="80">
        <f>_xlfn.SUMIFS('[3]TN'!$G$3:$G$121,'[3]TN'!$B$3:$B$121,B4,'[3]TN'!$E$3:$E$121,E4)</f>
        <v>720</v>
      </c>
      <c r="I4" s="13">
        <v>750</v>
      </c>
      <c r="J4" s="68">
        <f t="shared" si="0"/>
        <v>30</v>
      </c>
      <c r="K4" s="12" t="str">
        <f t="shared" si="1"/>
        <v>Tiếp tục phát triển</v>
      </c>
      <c r="L4" s="17">
        <v>904</v>
      </c>
      <c r="M4" s="20"/>
      <c r="N4" s="24"/>
      <c r="O4" s="24"/>
      <c r="P4" s="24"/>
      <c r="Q4" s="24"/>
      <c r="R4" s="24"/>
      <c r="S4" s="24"/>
      <c r="T4" s="17">
        <v>904</v>
      </c>
      <c r="U4" s="17">
        <v>904</v>
      </c>
      <c r="V4" s="17"/>
      <c r="W4" s="17"/>
      <c r="X4" s="17"/>
    </row>
    <row r="5" spans="1:24" s="571" customFormat="1" ht="66">
      <c r="A5" s="248"/>
      <c r="B5" s="567" t="s">
        <v>1188</v>
      </c>
      <c r="C5" s="568" t="s">
        <v>255</v>
      </c>
      <c r="D5" s="568" t="s">
        <v>207</v>
      </c>
      <c r="E5" s="568" t="s">
        <v>262</v>
      </c>
      <c r="F5" s="569">
        <v>128</v>
      </c>
      <c r="G5" s="569" t="s">
        <v>128</v>
      </c>
      <c r="H5" s="80">
        <f>_xlfn.SUMIFS('[3]TN'!$G$3:$G$121,'[3]TN'!$B$3:$B$121,B5,'[3]TN'!$E$3:$E$121,E5)</f>
        <v>0</v>
      </c>
      <c r="I5" s="253">
        <v>570</v>
      </c>
      <c r="J5" s="577">
        <f t="shared" si="0"/>
        <v>570</v>
      </c>
      <c r="K5" s="568" t="str">
        <f t="shared" si="1"/>
        <v>Tiếp tục phát triển</v>
      </c>
      <c r="L5" s="252">
        <v>906</v>
      </c>
      <c r="M5" s="252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</row>
    <row r="6" spans="1:24" ht="115.5">
      <c r="A6" s="18">
        <f>A4+1</f>
        <v>3</v>
      </c>
      <c r="B6" s="8" t="s">
        <v>1189</v>
      </c>
      <c r="C6" s="12" t="s">
        <v>255</v>
      </c>
      <c r="D6" s="12" t="s">
        <v>207</v>
      </c>
      <c r="E6" s="12" t="s">
        <v>279</v>
      </c>
      <c r="F6" s="55">
        <v>130</v>
      </c>
      <c r="G6" s="55" t="s">
        <v>393</v>
      </c>
      <c r="H6" s="80">
        <f>_xlfn.SUMIFS('[3]TN'!$G$3:$G$121,'[3]TN'!$B$3:$B$121,B6,'[3]TN'!$E$3:$E$121,E6)</f>
        <v>240</v>
      </c>
      <c r="I6" s="13">
        <v>240</v>
      </c>
      <c r="J6" s="68">
        <f t="shared" si="0"/>
        <v>0</v>
      </c>
      <c r="K6" s="12" t="str">
        <f t="shared" si="1"/>
        <v>Lưu lượng đã hết</v>
      </c>
      <c r="L6" s="17">
        <v>907</v>
      </c>
      <c r="M6" s="1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57" customFormat="1" ht="49.5">
      <c r="A7" s="35">
        <f aca="true" t="shared" si="2" ref="A7:A60">A6+1</f>
        <v>4</v>
      </c>
      <c r="B7" s="8" t="s">
        <v>1263</v>
      </c>
      <c r="C7" s="12" t="s">
        <v>255</v>
      </c>
      <c r="D7" s="12" t="s">
        <v>207</v>
      </c>
      <c r="E7" s="12" t="s">
        <v>177</v>
      </c>
      <c r="F7" s="55">
        <v>119</v>
      </c>
      <c r="G7" s="12" t="s">
        <v>1264</v>
      </c>
      <c r="H7" s="80">
        <f>_xlfn.SUMIFS('[3]TN'!$G$3:$G$121,'[3]TN'!$B$3:$B$121,B7,'[3]TN'!$E$3:$E$121,E7)</f>
        <v>420</v>
      </c>
      <c r="I7" s="10">
        <v>570</v>
      </c>
      <c r="J7" s="10">
        <f t="shared" si="0"/>
        <v>150</v>
      </c>
      <c r="K7" s="88" t="str">
        <f t="shared" si="1"/>
        <v>Tiếp tục phát triển</v>
      </c>
      <c r="L7" s="17"/>
      <c r="M7" s="17"/>
      <c r="N7" s="13"/>
      <c r="O7" s="13">
        <v>906</v>
      </c>
      <c r="P7" s="13"/>
      <c r="Q7" s="13"/>
      <c r="R7" s="13"/>
      <c r="S7" s="13"/>
      <c r="T7" s="13"/>
      <c r="U7" s="13"/>
      <c r="V7" s="13"/>
      <c r="W7" s="13"/>
      <c r="X7" s="13"/>
    </row>
    <row r="8" spans="1:24" s="25" customFormat="1" ht="66">
      <c r="A8" s="35">
        <f t="shared" si="2"/>
        <v>5</v>
      </c>
      <c r="B8" s="8" t="s">
        <v>1190</v>
      </c>
      <c r="C8" s="9" t="s">
        <v>246</v>
      </c>
      <c r="D8" s="9" t="s">
        <v>207</v>
      </c>
      <c r="E8" s="9" t="s">
        <v>247</v>
      </c>
      <c r="F8" s="10">
        <v>155</v>
      </c>
      <c r="G8" s="55" t="s">
        <v>140</v>
      </c>
      <c r="H8" s="80">
        <f>_xlfn.SUMIFS('[3]TN'!$G$3:$G$121,'[3]TN'!$B$3:$B$121,B8,'[3]TN'!$E$3:$E$121,E8)</f>
        <v>120</v>
      </c>
      <c r="I8" s="13">
        <v>120</v>
      </c>
      <c r="J8" s="68">
        <f t="shared" si="0"/>
        <v>0</v>
      </c>
      <c r="K8" s="12" t="str">
        <f t="shared" si="1"/>
        <v>Lưu lượng đã hết</v>
      </c>
      <c r="L8" s="17">
        <v>1018</v>
      </c>
      <c r="M8" s="20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158" customFormat="1" ht="82.5">
      <c r="A9" s="245">
        <f t="shared" si="2"/>
        <v>6</v>
      </c>
      <c r="B9" s="153" t="s">
        <v>1360</v>
      </c>
      <c r="C9" s="164" t="s">
        <v>246</v>
      </c>
      <c r="D9" s="164" t="s">
        <v>207</v>
      </c>
      <c r="E9" s="164" t="s">
        <v>247</v>
      </c>
      <c r="F9" s="156">
        <v>150</v>
      </c>
      <c r="G9" s="155" t="s">
        <v>1361</v>
      </c>
      <c r="H9" s="80">
        <f>_xlfn.SUMIFS('[3]TN'!$G$3:$G$121,'[3]TN'!$B$3:$B$121,B9,'[3]TN'!$E$3:$E$121,E9)</f>
        <v>90</v>
      </c>
      <c r="I9" s="165">
        <v>120</v>
      </c>
      <c r="J9" s="166">
        <f t="shared" si="0"/>
        <v>30</v>
      </c>
      <c r="K9" s="154" t="str">
        <f>IF(J9&gt;0,"Tiếp tục phát triển","Lưu lượng đã hết")</f>
        <v>Tiếp tục phát triển</v>
      </c>
      <c r="L9" s="157"/>
      <c r="M9" s="157"/>
      <c r="N9" s="165"/>
      <c r="O9" s="165"/>
      <c r="P9" s="165">
        <v>4292</v>
      </c>
      <c r="Q9" s="165"/>
      <c r="R9" s="165" t="s">
        <v>1358</v>
      </c>
      <c r="S9" s="165"/>
      <c r="T9" s="165"/>
      <c r="U9" s="165"/>
      <c r="V9" s="165"/>
      <c r="W9" s="165"/>
      <c r="X9" s="165"/>
    </row>
    <row r="10" spans="1:24" s="158" customFormat="1" ht="48">
      <c r="A10" s="245">
        <f t="shared" si="2"/>
        <v>7</v>
      </c>
      <c r="B10" s="153" t="s">
        <v>1660</v>
      </c>
      <c r="C10" s="164" t="s">
        <v>246</v>
      </c>
      <c r="D10" s="164" t="s">
        <v>207</v>
      </c>
      <c r="E10" s="164" t="s">
        <v>247</v>
      </c>
      <c r="F10" s="156">
        <v>155</v>
      </c>
      <c r="G10" s="266" t="s">
        <v>1661</v>
      </c>
      <c r="H10" s="80">
        <f>_xlfn.SUMIFS('[3]TN'!$G$3:$G$121,'[3]TN'!$B$3:$B$121,B10,'[3]TN'!$E$3:$E$121,E10)</f>
        <v>120</v>
      </c>
      <c r="I10" s="165">
        <v>120</v>
      </c>
      <c r="J10" s="166">
        <f t="shared" si="0"/>
        <v>0</v>
      </c>
      <c r="K10" s="154" t="str">
        <f>IF(J10&gt;0,"Tiếp tục phát triển","Lưu lượng đã hết")</f>
        <v>Lưu lượng đã hết</v>
      </c>
      <c r="L10" s="157"/>
      <c r="M10" s="157"/>
      <c r="N10" s="165"/>
      <c r="O10" s="165"/>
      <c r="P10" s="165"/>
      <c r="Q10" s="165"/>
      <c r="R10" s="266">
        <v>5570</v>
      </c>
      <c r="S10" s="266"/>
      <c r="T10" s="266"/>
      <c r="U10" s="266"/>
      <c r="V10" s="266"/>
      <c r="W10" s="266"/>
      <c r="X10" s="266"/>
    </row>
    <row r="11" spans="1:24" s="158" customFormat="1" ht="198">
      <c r="A11" s="245">
        <f t="shared" si="2"/>
        <v>8</v>
      </c>
      <c r="B11" s="266" t="s">
        <v>1654</v>
      </c>
      <c r="C11" s="164" t="s">
        <v>1650</v>
      </c>
      <c r="D11" s="164" t="s">
        <v>207</v>
      </c>
      <c r="E11" s="164" t="s">
        <v>738</v>
      </c>
      <c r="F11" s="156">
        <v>160</v>
      </c>
      <c r="G11" s="155" t="s">
        <v>1653</v>
      </c>
      <c r="H11" s="80">
        <f>_xlfn.SUMIFS('[3]TN'!$G$3:$G$121,'[3]TN'!$B$3:$B$121,B11,'[3]TN'!$E$3:$E$121,E11)</f>
        <v>60</v>
      </c>
      <c r="I11" s="165">
        <v>120</v>
      </c>
      <c r="J11" s="166">
        <f t="shared" si="0"/>
        <v>60</v>
      </c>
      <c r="K11" s="154" t="str">
        <f>IF(J11&gt;0,"Tiếp tục phát triển","Lưu lượng đã hết")</f>
        <v>Tiếp tục phát triển</v>
      </c>
      <c r="L11" s="157"/>
      <c r="M11" s="157"/>
      <c r="N11" s="165"/>
      <c r="O11" s="165"/>
      <c r="P11" s="165"/>
      <c r="Q11" s="165"/>
      <c r="R11" s="165">
        <v>5567</v>
      </c>
      <c r="S11" s="165"/>
      <c r="T11" s="165"/>
      <c r="U11" s="165"/>
      <c r="V11" s="165"/>
      <c r="W11" s="165"/>
      <c r="X11" s="165"/>
    </row>
    <row r="12" spans="1:24" ht="115.5">
      <c r="A12" s="35">
        <f>A11+1</f>
        <v>9</v>
      </c>
      <c r="B12" s="8" t="s">
        <v>1842</v>
      </c>
      <c r="C12" s="9" t="s">
        <v>248</v>
      </c>
      <c r="D12" s="9" t="s">
        <v>207</v>
      </c>
      <c r="E12" s="9" t="s">
        <v>1843</v>
      </c>
      <c r="F12" s="10">
        <v>210</v>
      </c>
      <c r="G12" s="12" t="s">
        <v>1844</v>
      </c>
      <c r="H12" s="80">
        <f>_xlfn.SUMIFS('[3]TN'!$G$3:$G$121,'[3]TN'!$B$3:$B$121,B12,'[3]TN'!$E$3:$E$121,E12)</f>
        <v>30</v>
      </c>
      <c r="I12" s="10">
        <v>30</v>
      </c>
      <c r="J12" s="10">
        <f t="shared" si="0"/>
        <v>0</v>
      </c>
      <c r="K12" s="12" t="str">
        <f>IF(J12&gt;0,"Tiếp tục phát triển","Lưu lượng đã hết")</f>
        <v>Lưu lượng đã hết</v>
      </c>
      <c r="L12" s="17"/>
      <c r="M12" s="1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5" ht="132">
      <c r="A13" s="35">
        <f>A12+1</f>
        <v>10</v>
      </c>
      <c r="B13" s="8" t="s">
        <v>1998</v>
      </c>
      <c r="C13" s="9" t="s">
        <v>248</v>
      </c>
      <c r="D13" s="9" t="s">
        <v>207</v>
      </c>
      <c r="E13" s="9" t="s">
        <v>1999</v>
      </c>
      <c r="F13" s="10">
        <v>210</v>
      </c>
      <c r="G13" s="12" t="s">
        <v>2000</v>
      </c>
      <c r="H13" s="80">
        <f>_xlfn.SUMIFS('[3]TN'!$G$3:$G$121,'[3]TN'!$B$3:$B$121,B13,'[3]TN'!$E$3:$E$121,E13)</f>
        <v>60</v>
      </c>
      <c r="I13" s="10">
        <v>60</v>
      </c>
      <c r="J13" s="10">
        <f>I13-H13</f>
        <v>0</v>
      </c>
      <c r="K13" s="12" t="str">
        <f>IF(J13&gt;0,"Tiếp tục phát triển","Lưu lượng đã hết")</f>
        <v>Lưu lượng đã hết</v>
      </c>
      <c r="L13" s="17"/>
      <c r="M13" s="17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57" t="s">
        <v>2025</v>
      </c>
      <c r="Y13" s="626"/>
    </row>
    <row r="14" spans="1:24" s="25" customFormat="1" ht="115.5">
      <c r="A14" s="245">
        <f>A13+1</f>
        <v>11</v>
      </c>
      <c r="B14" s="8" t="s">
        <v>1191</v>
      </c>
      <c r="C14" s="12" t="s">
        <v>291</v>
      </c>
      <c r="D14" s="12" t="s">
        <v>207</v>
      </c>
      <c r="E14" s="12" t="s">
        <v>803</v>
      </c>
      <c r="F14" s="55">
        <v>450</v>
      </c>
      <c r="G14" s="55" t="s">
        <v>1014</v>
      </c>
      <c r="H14" s="80">
        <f>_xlfn.SUMIFS('[3]TN'!$G$3:$G$121,'[3]TN'!$B$3:$B$121,B14,'[3]TN'!$E$3:$E$121,E14)</f>
        <v>28</v>
      </c>
      <c r="I14" s="13">
        <v>120</v>
      </c>
      <c r="J14" s="68">
        <f t="shared" si="0"/>
        <v>92</v>
      </c>
      <c r="K14" s="12" t="str">
        <f t="shared" si="1"/>
        <v>Tiếp tục phát triển</v>
      </c>
      <c r="L14" s="17">
        <v>840</v>
      </c>
      <c r="M14" s="20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82.5">
      <c r="A15" s="245">
        <f t="shared" si="2"/>
        <v>12</v>
      </c>
      <c r="B15" s="159" t="s">
        <v>1185</v>
      </c>
      <c r="C15" s="9" t="s">
        <v>294</v>
      </c>
      <c r="D15" s="9" t="s">
        <v>207</v>
      </c>
      <c r="E15" s="9" t="s">
        <v>992</v>
      </c>
      <c r="F15" s="40">
        <v>200</v>
      </c>
      <c r="G15" s="55" t="s">
        <v>126</v>
      </c>
      <c r="H15" s="80">
        <f>_xlfn.SUMIFS('[3]TN'!$G$3:$G$121,'[3]TN'!$B$3:$B$121,B15,'[3]TN'!$E$3:$E$121,E15)</f>
        <v>0</v>
      </c>
      <c r="I15" s="13">
        <v>90</v>
      </c>
      <c r="J15" s="68">
        <f t="shared" si="0"/>
        <v>90</v>
      </c>
      <c r="K15" s="12" t="str">
        <f t="shared" si="1"/>
        <v>Tiếp tục phát triển</v>
      </c>
      <c r="L15" s="17">
        <v>872</v>
      </c>
      <c r="M15" s="1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58" customFormat="1" ht="115.5">
      <c r="A16" s="245">
        <f t="shared" si="2"/>
        <v>13</v>
      </c>
      <c r="B16" s="159" t="s">
        <v>437</v>
      </c>
      <c r="C16" s="164" t="s">
        <v>294</v>
      </c>
      <c r="D16" s="164" t="s">
        <v>207</v>
      </c>
      <c r="E16" s="164" t="s">
        <v>221</v>
      </c>
      <c r="F16" s="167">
        <v>180</v>
      </c>
      <c r="G16" s="155" t="s">
        <v>1478</v>
      </c>
      <c r="H16" s="80">
        <f>_xlfn.SUMIFS('[3]TN'!$G$3:$G$121,'[3]TN'!$B$3:$B$121,B16,'[3]TN'!$E$3:$E$121,E16)</f>
        <v>30</v>
      </c>
      <c r="I16" s="165">
        <v>60</v>
      </c>
      <c r="J16" s="166">
        <f t="shared" si="0"/>
        <v>30</v>
      </c>
      <c r="K16" s="154" t="str">
        <f>IF(J16&gt;0,"Tiếp tục phát triển","Lưu lượng đã hết")</f>
        <v>Tiếp tục phát triển</v>
      </c>
      <c r="L16" s="157"/>
      <c r="M16" s="157">
        <v>4005</v>
      </c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</row>
    <row r="17" spans="1:24" s="158" customFormat="1" ht="99">
      <c r="A17" s="245">
        <f t="shared" si="2"/>
        <v>14</v>
      </c>
      <c r="B17" s="153" t="s">
        <v>598</v>
      </c>
      <c r="C17" s="164" t="s">
        <v>294</v>
      </c>
      <c r="D17" s="164" t="s">
        <v>207</v>
      </c>
      <c r="E17" s="164" t="s">
        <v>221</v>
      </c>
      <c r="F17" s="156">
        <v>190</v>
      </c>
      <c r="G17" s="164" t="s">
        <v>599</v>
      </c>
      <c r="H17" s="80">
        <f>_xlfn.SUMIFS('[3]TN'!$G$3:$G$121,'[3]TN'!$B$3:$B$121,B17,'[3]TN'!$E$3:$E$121,E17)</f>
        <v>0</v>
      </c>
      <c r="I17" s="163">
        <v>150</v>
      </c>
      <c r="J17" s="156">
        <f t="shared" si="0"/>
        <v>150</v>
      </c>
      <c r="K17" s="160" t="str">
        <f>IF(J17&gt;0,"Tiếp tục phát triển","Lưu lượng đã hết")</f>
        <v>Tiếp tục phát triển</v>
      </c>
      <c r="L17" s="157"/>
      <c r="M17" s="157">
        <v>1228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</row>
    <row r="18" spans="1:24" s="158" customFormat="1" ht="49.5">
      <c r="A18" s="245">
        <f t="shared" si="2"/>
        <v>15</v>
      </c>
      <c r="B18" s="153" t="s">
        <v>600</v>
      </c>
      <c r="C18" s="164" t="s">
        <v>294</v>
      </c>
      <c r="D18" s="164" t="s">
        <v>207</v>
      </c>
      <c r="E18" s="164" t="s">
        <v>227</v>
      </c>
      <c r="F18" s="156">
        <v>230</v>
      </c>
      <c r="G18" s="164" t="s">
        <v>601</v>
      </c>
      <c r="H18" s="80">
        <f>_xlfn.SUMIFS('[3]TN'!$G$3:$G$121,'[3]TN'!$B$3:$B$121,B18,'[3]TN'!$E$3:$E$121,E18)</f>
        <v>0</v>
      </c>
      <c r="I18" s="163">
        <v>150</v>
      </c>
      <c r="J18" s="156">
        <f t="shared" si="0"/>
        <v>150</v>
      </c>
      <c r="K18" s="160" t="str">
        <f>IF(J18&gt;0,"Tiếp tục phát triển","Lưu lượng đã hết")</f>
        <v>Tiếp tục phát triển</v>
      </c>
      <c r="L18" s="157"/>
      <c r="M18" s="157">
        <v>1229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</row>
    <row r="19" spans="1:24" ht="49.5">
      <c r="A19" s="245">
        <f t="shared" si="2"/>
        <v>16</v>
      </c>
      <c r="B19" s="12" t="s">
        <v>829</v>
      </c>
      <c r="C19" s="12" t="s">
        <v>277</v>
      </c>
      <c r="D19" s="12" t="s">
        <v>207</v>
      </c>
      <c r="E19" s="12" t="s">
        <v>283</v>
      </c>
      <c r="F19" s="55">
        <v>230</v>
      </c>
      <c r="G19" s="55" t="s">
        <v>139</v>
      </c>
      <c r="H19" s="80">
        <f>_xlfn.SUMIFS('[3]TN'!$G$3:$G$121,'[3]TN'!$B$3:$B$121,B19,'[3]TN'!$E$3:$E$121,E19)</f>
        <v>60</v>
      </c>
      <c r="I19" s="13">
        <v>90</v>
      </c>
      <c r="J19" s="68">
        <f t="shared" si="0"/>
        <v>30</v>
      </c>
      <c r="K19" s="12" t="str">
        <f t="shared" si="1"/>
        <v>Tiếp tục phát triển</v>
      </c>
      <c r="L19" s="17">
        <v>1011</v>
      </c>
      <c r="M19" s="17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15.5">
      <c r="A20" s="245">
        <f t="shared" si="2"/>
        <v>17</v>
      </c>
      <c r="B20" s="12" t="s">
        <v>1521</v>
      </c>
      <c r="C20" s="12" t="s">
        <v>277</v>
      </c>
      <c r="D20" s="12" t="s">
        <v>207</v>
      </c>
      <c r="E20" s="12" t="s">
        <v>753</v>
      </c>
      <c r="F20" s="55">
        <v>360</v>
      </c>
      <c r="G20" s="55" t="s">
        <v>1522</v>
      </c>
      <c r="H20" s="80">
        <f>_xlfn.SUMIFS('[3]TN'!$G$3:$G$121,'[3]TN'!$B$3:$B$121,B20,'[3]TN'!$E$3:$E$121,E20)</f>
        <v>0</v>
      </c>
      <c r="I20" s="13">
        <v>120</v>
      </c>
      <c r="J20" s="68">
        <f t="shared" si="0"/>
        <v>120</v>
      </c>
      <c r="K20" s="12" t="str">
        <f>IF(J20&gt;0,"Tiếp tục phát triển","Lưu lượng đã hết")</f>
        <v>Tiếp tục phát triển</v>
      </c>
      <c r="L20" s="17"/>
      <c r="M20" s="17"/>
      <c r="N20" s="13"/>
      <c r="O20" s="13"/>
      <c r="P20" s="13"/>
      <c r="Q20" s="13">
        <v>4595</v>
      </c>
      <c r="R20" s="13"/>
      <c r="S20" s="13"/>
      <c r="T20" s="13"/>
      <c r="U20" s="13"/>
      <c r="V20" s="13"/>
      <c r="W20" s="13"/>
      <c r="X20" s="13"/>
    </row>
    <row r="21" spans="1:24" ht="115.5">
      <c r="A21" s="245">
        <f t="shared" si="2"/>
        <v>18</v>
      </c>
      <c r="B21" s="12" t="s">
        <v>1523</v>
      </c>
      <c r="C21" s="12" t="s">
        <v>277</v>
      </c>
      <c r="D21" s="12" t="s">
        <v>207</v>
      </c>
      <c r="E21" s="12" t="s">
        <v>753</v>
      </c>
      <c r="F21" s="55">
        <v>360</v>
      </c>
      <c r="G21" s="55" t="s">
        <v>1522</v>
      </c>
      <c r="H21" s="80">
        <f>_xlfn.SUMIFS('[3]TN'!$G$3:$G$121,'[3]TN'!$B$3:$B$121,B21,'[3]TN'!$E$3:$E$121,E21)</f>
        <v>0</v>
      </c>
      <c r="I21" s="13">
        <v>120</v>
      </c>
      <c r="J21" s="68">
        <f t="shared" si="0"/>
        <v>120</v>
      </c>
      <c r="K21" s="12" t="str">
        <f>IF(J21&gt;0,"Tiếp tục phát triển","Lưu lượng đã hết")</f>
        <v>Tiếp tục phát triển</v>
      </c>
      <c r="L21" s="17"/>
      <c r="M21" s="17"/>
      <c r="N21" s="13"/>
      <c r="O21" s="13"/>
      <c r="P21" s="13"/>
      <c r="Q21" s="13">
        <v>4596</v>
      </c>
      <c r="R21" s="13"/>
      <c r="S21" s="13"/>
      <c r="T21" s="13"/>
      <c r="U21" s="13"/>
      <c r="V21" s="13"/>
      <c r="W21" s="13"/>
      <c r="X21" s="13"/>
    </row>
    <row r="22" spans="1:24" ht="63.75">
      <c r="A22" s="245">
        <f t="shared" si="2"/>
        <v>19</v>
      </c>
      <c r="B22" s="8" t="s">
        <v>1203</v>
      </c>
      <c r="C22" s="12" t="s">
        <v>237</v>
      </c>
      <c r="D22" s="12" t="s">
        <v>207</v>
      </c>
      <c r="E22" s="12" t="s">
        <v>1024</v>
      </c>
      <c r="F22" s="55">
        <v>260</v>
      </c>
      <c r="G22" s="269" t="s">
        <v>1713</v>
      </c>
      <c r="H22" s="80">
        <f>_xlfn.SUMIFS('[3]TN'!$G$3:$G$121,'[3]TN'!$B$3:$B$121,B22,'[3]TN'!$E$3:$E$121,E22)</f>
        <v>105</v>
      </c>
      <c r="I22" s="13">
        <v>150</v>
      </c>
      <c r="J22" s="68">
        <f t="shared" si="0"/>
        <v>45</v>
      </c>
      <c r="K22" s="12" t="str">
        <f t="shared" si="1"/>
        <v>Tiếp tục phát triển</v>
      </c>
      <c r="L22" s="17">
        <v>69</v>
      </c>
      <c r="M22" s="17"/>
      <c r="N22" s="13"/>
      <c r="O22" s="13"/>
      <c r="P22" s="13"/>
      <c r="Q22" s="13"/>
      <c r="R22" s="13"/>
      <c r="S22" s="13" t="s">
        <v>1714</v>
      </c>
      <c r="T22" s="284" t="s">
        <v>1741</v>
      </c>
      <c r="U22" s="284" t="s">
        <v>1741</v>
      </c>
      <c r="V22" s="284"/>
      <c r="W22" s="284"/>
      <c r="X22" s="284"/>
    </row>
    <row r="23" spans="1:24" ht="99">
      <c r="A23" s="245">
        <f t="shared" si="2"/>
        <v>20</v>
      </c>
      <c r="B23" s="8" t="s">
        <v>1386</v>
      </c>
      <c r="C23" s="12" t="s">
        <v>237</v>
      </c>
      <c r="D23" s="12" t="s">
        <v>207</v>
      </c>
      <c r="E23" s="12" t="s">
        <v>1383</v>
      </c>
      <c r="F23" s="55">
        <v>250</v>
      </c>
      <c r="G23" s="55" t="s">
        <v>1387</v>
      </c>
      <c r="H23" s="80">
        <f>_xlfn.SUMIFS('[3]TN'!$G$3:$G$121,'[3]TN'!$B$3:$B$121,B23,'[3]TN'!$E$3:$E$121,E23)</f>
        <v>0</v>
      </c>
      <c r="I23" s="13">
        <v>90</v>
      </c>
      <c r="J23" s="68">
        <f t="shared" si="0"/>
        <v>90</v>
      </c>
      <c r="K23" s="12" t="str">
        <f>IF(J23&gt;0,"Tiếp tục phát triển","Lưu lượng đã hết")</f>
        <v>Tiếp tục phát triển</v>
      </c>
      <c r="L23" s="17"/>
      <c r="M23" s="17"/>
      <c r="N23" s="13"/>
      <c r="O23" s="13"/>
      <c r="P23" s="13">
        <v>3878</v>
      </c>
      <c r="Q23" s="13"/>
      <c r="R23" s="13"/>
      <c r="S23" s="13"/>
      <c r="T23" s="13"/>
      <c r="U23" s="13"/>
      <c r="V23" s="13"/>
      <c r="W23" s="13"/>
      <c r="X23" s="13"/>
    </row>
    <row r="24" spans="1:24" ht="82.5">
      <c r="A24" s="245">
        <f t="shared" si="2"/>
        <v>21</v>
      </c>
      <c r="B24" s="8" t="s">
        <v>1192</v>
      </c>
      <c r="C24" s="12" t="s">
        <v>293</v>
      </c>
      <c r="D24" s="12" t="s">
        <v>207</v>
      </c>
      <c r="E24" s="12" t="s">
        <v>259</v>
      </c>
      <c r="F24" s="55">
        <v>230</v>
      </c>
      <c r="G24" s="55" t="s">
        <v>123</v>
      </c>
      <c r="H24" s="80">
        <f>_xlfn.SUMIFS('[3]TN'!$G$3:$G$121,'[3]TN'!$B$3:$B$121,B24,'[3]TN'!$E$3:$E$121,E24)</f>
        <v>60</v>
      </c>
      <c r="I24" s="13">
        <v>240</v>
      </c>
      <c r="J24" s="68">
        <f t="shared" si="0"/>
        <v>180</v>
      </c>
      <c r="K24" s="12" t="str">
        <f t="shared" si="1"/>
        <v>Tiếp tục phát triển</v>
      </c>
      <c r="L24" s="17">
        <v>817</v>
      </c>
      <c r="M24" s="1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158" customFormat="1" ht="115.5">
      <c r="A25" s="245">
        <f t="shared" si="2"/>
        <v>22</v>
      </c>
      <c r="B25" s="153" t="s">
        <v>799</v>
      </c>
      <c r="C25" s="154" t="s">
        <v>293</v>
      </c>
      <c r="D25" s="154" t="s">
        <v>207</v>
      </c>
      <c r="E25" s="154" t="s">
        <v>794</v>
      </c>
      <c r="F25" s="155">
        <v>190</v>
      </c>
      <c r="G25" s="155" t="s">
        <v>122</v>
      </c>
      <c r="H25" s="80">
        <f>_xlfn.SUMIFS('[3]TN'!$G$3:$G$121,'[3]TN'!$B$3:$B$121,B25,'[3]TN'!$E$3:$E$121,E25)</f>
        <v>0</v>
      </c>
      <c r="I25" s="165">
        <v>300</v>
      </c>
      <c r="J25" s="166">
        <f t="shared" si="0"/>
        <v>300</v>
      </c>
      <c r="K25" s="154" t="str">
        <f t="shared" si="1"/>
        <v>Tiếp tục phát triển</v>
      </c>
      <c r="L25" s="157">
        <v>816</v>
      </c>
      <c r="M25" s="154" t="s">
        <v>783</v>
      </c>
      <c r="N25" s="154" t="s">
        <v>797</v>
      </c>
      <c r="O25" s="165"/>
      <c r="P25" s="165"/>
      <c r="Q25" s="165"/>
      <c r="R25" s="165"/>
      <c r="S25" s="165"/>
      <c r="T25" s="165"/>
      <c r="U25" s="165"/>
      <c r="V25" s="165"/>
      <c r="W25" s="165"/>
      <c r="X25" s="165"/>
    </row>
    <row r="26" spans="1:24" s="158" customFormat="1" ht="60">
      <c r="A26" s="245">
        <f t="shared" si="2"/>
        <v>23</v>
      </c>
      <c r="B26" s="269" t="s">
        <v>1670</v>
      </c>
      <c r="C26" s="154" t="s">
        <v>293</v>
      </c>
      <c r="D26" s="154" t="s">
        <v>207</v>
      </c>
      <c r="E26" s="154" t="s">
        <v>253</v>
      </c>
      <c r="F26" s="155">
        <v>240</v>
      </c>
      <c r="G26" s="269" t="s">
        <v>1669</v>
      </c>
      <c r="H26" s="80">
        <f>_xlfn.SUMIFS('[3]TN'!$G$3:$G$121,'[3]TN'!$B$3:$B$121,B26,'[3]TN'!$E$3:$E$121,E26)</f>
        <v>0</v>
      </c>
      <c r="I26" s="165">
        <v>300</v>
      </c>
      <c r="J26" s="166">
        <f t="shared" si="0"/>
        <v>300</v>
      </c>
      <c r="K26" s="154" t="str">
        <f t="shared" si="1"/>
        <v>Tiếp tục phát triển</v>
      </c>
      <c r="L26" s="157"/>
      <c r="M26" s="154"/>
      <c r="N26" s="154"/>
      <c r="O26" s="165"/>
      <c r="P26" s="165"/>
      <c r="Q26" s="165"/>
      <c r="R26" s="165">
        <v>5551</v>
      </c>
      <c r="S26" s="165"/>
      <c r="T26" s="165"/>
      <c r="U26" s="165"/>
      <c r="V26" s="165"/>
      <c r="W26" s="165"/>
      <c r="X26" s="165"/>
    </row>
    <row r="27" spans="1:24" s="158" customFormat="1" ht="181.5">
      <c r="A27" s="245">
        <f t="shared" si="2"/>
        <v>24</v>
      </c>
      <c r="B27" s="157" t="s">
        <v>559</v>
      </c>
      <c r="C27" s="160" t="s">
        <v>202</v>
      </c>
      <c r="D27" s="160" t="s">
        <v>207</v>
      </c>
      <c r="E27" s="160" t="s">
        <v>386</v>
      </c>
      <c r="F27" s="178">
        <v>395</v>
      </c>
      <c r="G27" s="160" t="s">
        <v>865</v>
      </c>
      <c r="H27" s="80">
        <f>_xlfn.SUMIFS('[3]TN'!$G$3:$G$121,'[3]TN'!$B$3:$B$121,B27,'[3]TN'!$E$3:$E$121,E27)</f>
        <v>0</v>
      </c>
      <c r="I27" s="162">
        <v>60</v>
      </c>
      <c r="J27" s="156">
        <f t="shared" si="0"/>
        <v>60</v>
      </c>
      <c r="K27" s="160" t="str">
        <f>IF(J27&gt;0,"Tiếp tục phát triển","Lưu lượng đã hết")</f>
        <v>Tiếp tục phát triển</v>
      </c>
      <c r="L27" s="157"/>
      <c r="M27" s="157">
        <v>1209</v>
      </c>
      <c r="N27" s="154" t="s">
        <v>806</v>
      </c>
      <c r="O27" s="165"/>
      <c r="P27" s="165"/>
      <c r="Q27" s="165"/>
      <c r="R27" s="165"/>
      <c r="S27" s="165"/>
      <c r="T27" s="165"/>
      <c r="U27" s="165"/>
      <c r="V27" s="165"/>
      <c r="W27" s="165"/>
      <c r="X27" s="165"/>
    </row>
    <row r="28" spans="1:24" s="489" customFormat="1" ht="115.5">
      <c r="A28" s="529">
        <f t="shared" si="2"/>
        <v>25</v>
      </c>
      <c r="B28" s="466" t="s">
        <v>432</v>
      </c>
      <c r="C28" s="487" t="s">
        <v>276</v>
      </c>
      <c r="D28" s="487" t="s">
        <v>207</v>
      </c>
      <c r="E28" s="487" t="s">
        <v>284</v>
      </c>
      <c r="F28" s="525">
        <v>400</v>
      </c>
      <c r="G28" s="525" t="s">
        <v>1249</v>
      </c>
      <c r="H28" s="80">
        <f>_xlfn.SUMIFS('[3]TN'!$G$3:$G$121,'[3]TN'!$B$3:$B$121,B28,'[3]TN'!$E$3:$E$121,E28)</f>
        <v>0</v>
      </c>
      <c r="I28" s="472">
        <v>60</v>
      </c>
      <c r="J28" s="526">
        <f t="shared" si="0"/>
        <v>60</v>
      </c>
      <c r="K28" s="487" t="str">
        <f>IF(J28&gt;0,"Tiếp tục phát triển","Lưu lượng đã hết")</f>
        <v>Tiếp tục phát triển</v>
      </c>
      <c r="L28" s="471"/>
      <c r="M28" s="471">
        <v>732</v>
      </c>
      <c r="N28" s="472"/>
      <c r="O28" s="487" t="s">
        <v>806</v>
      </c>
      <c r="P28" s="487"/>
      <c r="Q28" s="472"/>
      <c r="R28" s="472"/>
      <c r="S28" s="472"/>
      <c r="T28" s="472"/>
      <c r="U28" s="472"/>
      <c r="V28" s="472"/>
      <c r="W28" s="472"/>
      <c r="X28" s="472"/>
    </row>
    <row r="29" spans="1:24" s="503" customFormat="1" ht="49.5">
      <c r="A29" s="529">
        <f t="shared" si="2"/>
        <v>26</v>
      </c>
      <c r="B29" s="499" t="s">
        <v>1194</v>
      </c>
      <c r="C29" s="500" t="s">
        <v>238</v>
      </c>
      <c r="D29" s="500" t="s">
        <v>207</v>
      </c>
      <c r="E29" s="500" t="s">
        <v>223</v>
      </c>
      <c r="F29" s="469">
        <v>363</v>
      </c>
      <c r="G29" s="469" t="s">
        <v>125</v>
      </c>
      <c r="H29" s="80">
        <f>_xlfn.SUMIFS('[3]TN'!$G$3:$G$121,'[3]TN'!$B$3:$B$121,B29,'[3]TN'!$E$3:$E$121,E29)</f>
        <v>0</v>
      </c>
      <c r="I29" s="474">
        <v>90</v>
      </c>
      <c r="J29" s="494">
        <f t="shared" si="0"/>
        <v>90</v>
      </c>
      <c r="K29" s="500" t="str">
        <f t="shared" si="1"/>
        <v>Tiếp tục phát triển</v>
      </c>
      <c r="L29" s="482">
        <v>830</v>
      </c>
      <c r="M29" s="482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</row>
    <row r="30" spans="1:24" ht="99">
      <c r="A30" s="245">
        <f t="shared" si="2"/>
        <v>27</v>
      </c>
      <c r="B30" s="17" t="s">
        <v>124</v>
      </c>
      <c r="C30" s="45" t="s">
        <v>238</v>
      </c>
      <c r="D30" s="45" t="s">
        <v>207</v>
      </c>
      <c r="E30" s="45" t="s">
        <v>217</v>
      </c>
      <c r="F30" s="70">
        <v>300</v>
      </c>
      <c r="G30" s="55" t="s">
        <v>1479</v>
      </c>
      <c r="H30" s="80">
        <f>_xlfn.SUMIFS('[3]TN'!$G$3:$G$121,'[3]TN'!$B$3:$B$121,B30,'[3]TN'!$E$3:$E$121,E30)</f>
        <v>0</v>
      </c>
      <c r="I30" s="13">
        <v>30</v>
      </c>
      <c r="J30" s="68">
        <f t="shared" si="0"/>
        <v>30</v>
      </c>
      <c r="K30" s="12" t="str">
        <f t="shared" si="1"/>
        <v>Tiếp tục phát triển</v>
      </c>
      <c r="L30" s="17">
        <v>829</v>
      </c>
      <c r="M30" s="17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84">
      <c r="A31" s="245">
        <f t="shared" si="2"/>
        <v>28</v>
      </c>
      <c r="B31" s="269" t="s">
        <v>1637</v>
      </c>
      <c r="C31" s="45" t="s">
        <v>238</v>
      </c>
      <c r="D31" s="45" t="s">
        <v>207</v>
      </c>
      <c r="E31" s="45" t="s">
        <v>1629</v>
      </c>
      <c r="F31" s="70"/>
      <c r="G31" s="269" t="s">
        <v>1638</v>
      </c>
      <c r="H31" s="80">
        <f>_xlfn.SUMIFS('[3]TN'!$G$3:$G$121,'[3]TN'!$B$3:$B$121,B31,'[3]TN'!$E$3:$E$121,E31)</f>
        <v>0</v>
      </c>
      <c r="I31" s="13">
        <v>60</v>
      </c>
      <c r="J31" s="68">
        <f t="shared" si="0"/>
        <v>60</v>
      </c>
      <c r="K31" s="12" t="str">
        <f t="shared" si="1"/>
        <v>Tiếp tục phát triển</v>
      </c>
      <c r="L31" s="17"/>
      <c r="M31" s="17"/>
      <c r="N31" s="13"/>
      <c r="O31" s="13"/>
      <c r="P31" s="13"/>
      <c r="Q31" s="13"/>
      <c r="R31" s="13">
        <v>5558</v>
      </c>
      <c r="S31" s="13"/>
      <c r="T31" s="13"/>
      <c r="U31" s="13"/>
      <c r="V31" s="13"/>
      <c r="W31" s="13"/>
      <c r="X31" s="13"/>
    </row>
    <row r="32" spans="1:24" ht="49.5">
      <c r="A32" s="245">
        <f t="shared" si="2"/>
        <v>29</v>
      </c>
      <c r="B32" s="18" t="s">
        <v>1193</v>
      </c>
      <c r="C32" s="12" t="s">
        <v>249</v>
      </c>
      <c r="D32" s="12" t="s">
        <v>207</v>
      </c>
      <c r="E32" s="12" t="s">
        <v>216</v>
      </c>
      <c r="F32" s="55">
        <v>270</v>
      </c>
      <c r="G32" s="55" t="s">
        <v>407</v>
      </c>
      <c r="H32" s="80">
        <f>_xlfn.SUMIFS('[3]TN'!$G$3:$G$121,'[3]TN'!$B$3:$B$121,B32,'[3]TN'!$E$3:$E$121,E32)</f>
        <v>15</v>
      </c>
      <c r="I32" s="13">
        <v>150</v>
      </c>
      <c r="J32" s="68">
        <f t="shared" si="0"/>
        <v>135</v>
      </c>
      <c r="K32" s="12" t="str">
        <f aca="true" t="shared" si="3" ref="K32:K38">IF(J32&gt;0,"Tiếp tục phát triển","Lưu lượng đã hết")</f>
        <v>Tiếp tục phát triển</v>
      </c>
      <c r="L32" s="17">
        <v>836</v>
      </c>
      <c r="M32" s="17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58" customFormat="1" ht="82.5">
      <c r="A33" s="245">
        <f t="shared" si="2"/>
        <v>30</v>
      </c>
      <c r="B33" s="153" t="s">
        <v>544</v>
      </c>
      <c r="C33" s="164" t="s">
        <v>249</v>
      </c>
      <c r="D33" s="164" t="s">
        <v>207</v>
      </c>
      <c r="E33" s="164" t="s">
        <v>540</v>
      </c>
      <c r="F33" s="156">
        <v>240</v>
      </c>
      <c r="G33" s="154" t="s">
        <v>545</v>
      </c>
      <c r="H33" s="80">
        <f>_xlfn.SUMIFS('[3]TN'!$G$3:$G$121,'[3]TN'!$B$3:$B$121,B33,'[3]TN'!$E$3:$E$121,E33)</f>
        <v>0</v>
      </c>
      <c r="I33" s="156">
        <v>30</v>
      </c>
      <c r="J33" s="156">
        <f t="shared" si="0"/>
        <v>30</v>
      </c>
      <c r="K33" s="154" t="str">
        <f t="shared" si="3"/>
        <v>Tiếp tục phát triển</v>
      </c>
      <c r="L33" s="157"/>
      <c r="M33" s="157">
        <v>1199</v>
      </c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</row>
    <row r="34" spans="1:24" s="158" customFormat="1" ht="49.5">
      <c r="A34" s="245">
        <f t="shared" si="2"/>
        <v>31</v>
      </c>
      <c r="B34" s="153" t="s">
        <v>566</v>
      </c>
      <c r="C34" s="164" t="s">
        <v>275</v>
      </c>
      <c r="D34" s="164" t="s">
        <v>207</v>
      </c>
      <c r="E34" s="164" t="s">
        <v>289</v>
      </c>
      <c r="F34" s="156">
        <v>520</v>
      </c>
      <c r="G34" s="154" t="s">
        <v>567</v>
      </c>
      <c r="H34" s="80">
        <f>_xlfn.SUMIFS('[3]TN'!$G$3:$G$121,'[3]TN'!$B$3:$B$121,B34,'[3]TN'!$E$3:$E$121,E34)</f>
        <v>0</v>
      </c>
      <c r="I34" s="156">
        <v>90</v>
      </c>
      <c r="J34" s="156">
        <f t="shared" si="0"/>
        <v>90</v>
      </c>
      <c r="K34" s="154" t="str">
        <f t="shared" si="3"/>
        <v>Tiếp tục phát triển</v>
      </c>
      <c r="L34" s="157"/>
      <c r="M34" s="157">
        <v>1215</v>
      </c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</row>
    <row r="35" spans="1:24" s="158" customFormat="1" ht="66">
      <c r="A35" s="245">
        <f t="shared" si="2"/>
        <v>32</v>
      </c>
      <c r="B35" s="153" t="s">
        <v>568</v>
      </c>
      <c r="C35" s="164" t="s">
        <v>274</v>
      </c>
      <c r="D35" s="164" t="s">
        <v>207</v>
      </c>
      <c r="E35" s="164" t="s">
        <v>290</v>
      </c>
      <c r="F35" s="156">
        <v>360</v>
      </c>
      <c r="G35" s="154" t="s">
        <v>569</v>
      </c>
      <c r="H35" s="80">
        <f>_xlfn.SUMIFS('[3]TN'!$G$3:$G$121,'[3]TN'!$B$3:$B$121,B35,'[3]TN'!$E$3:$E$121,E35)</f>
        <v>60</v>
      </c>
      <c r="I35" s="156">
        <v>60</v>
      </c>
      <c r="J35" s="156">
        <f t="shared" si="0"/>
        <v>0</v>
      </c>
      <c r="K35" s="154" t="str">
        <f t="shared" si="3"/>
        <v>Lưu lượng đã hết</v>
      </c>
      <c r="L35" s="157"/>
      <c r="M35" s="157">
        <v>1218</v>
      </c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</row>
    <row r="36" spans="1:24" s="359" customFormat="1" ht="99">
      <c r="A36" s="245"/>
      <c r="B36" s="336" t="s">
        <v>1838</v>
      </c>
      <c r="C36" s="337" t="s">
        <v>274</v>
      </c>
      <c r="D36" s="337" t="s">
        <v>207</v>
      </c>
      <c r="E36" s="337" t="s">
        <v>1610</v>
      </c>
      <c r="F36" s="341">
        <v>410</v>
      </c>
      <c r="G36" s="357" t="s">
        <v>1839</v>
      </c>
      <c r="H36" s="80">
        <f>_xlfn.SUMIFS('[3]TN'!$G$3:$G$121,'[3]TN'!$B$3:$B$121,B36,'[3]TN'!$E$3:$E$121,E36)</f>
        <v>30</v>
      </c>
      <c r="I36" s="341">
        <v>30</v>
      </c>
      <c r="J36" s="341">
        <f>I36-H36</f>
        <v>0</v>
      </c>
      <c r="K36" s="357" t="str">
        <f t="shared" si="3"/>
        <v>Lưu lượng đã hết</v>
      </c>
      <c r="L36" s="342"/>
      <c r="M36" s="342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</row>
    <row r="37" spans="1:24" s="359" customFormat="1" ht="115.5">
      <c r="A37" s="245"/>
      <c r="B37" s="336" t="s">
        <v>1840</v>
      </c>
      <c r="C37" s="337" t="s">
        <v>274</v>
      </c>
      <c r="D37" s="337" t="s">
        <v>207</v>
      </c>
      <c r="E37" s="337" t="s">
        <v>1610</v>
      </c>
      <c r="F37" s="341">
        <v>410</v>
      </c>
      <c r="G37" s="357" t="s">
        <v>1841</v>
      </c>
      <c r="H37" s="80">
        <f>_xlfn.SUMIFS('[3]TN'!$G$3:$G$121,'[3]TN'!$B$3:$B$121,B37,'[3]TN'!$E$3:$E$121,E37)</f>
        <v>30</v>
      </c>
      <c r="I37" s="341">
        <v>30</v>
      </c>
      <c r="J37" s="341">
        <f>I37-H37</f>
        <v>0</v>
      </c>
      <c r="K37" s="357" t="str">
        <f t="shared" si="3"/>
        <v>Lưu lượng đã hết</v>
      </c>
      <c r="L37" s="342"/>
      <c r="M37" s="342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</row>
    <row r="38" spans="1:24" s="25" customFormat="1" ht="49.5">
      <c r="A38" s="245">
        <f>A35+1</f>
        <v>33</v>
      </c>
      <c r="B38" s="8" t="s">
        <v>1204</v>
      </c>
      <c r="C38" s="9" t="s">
        <v>212</v>
      </c>
      <c r="D38" s="9" t="s">
        <v>207</v>
      </c>
      <c r="E38" s="9" t="s">
        <v>322</v>
      </c>
      <c r="F38" s="10">
        <v>160</v>
      </c>
      <c r="G38" s="55" t="s">
        <v>132</v>
      </c>
      <c r="H38" s="80">
        <f>_xlfn.SUMIFS('[3]TN'!$G$3:$G$121,'[3]TN'!$B$3:$B$121,B38,'[3]TN'!$E$3:$E$121,E38)</f>
        <v>0</v>
      </c>
      <c r="I38" s="13">
        <v>150</v>
      </c>
      <c r="J38" s="68">
        <f t="shared" si="0"/>
        <v>150</v>
      </c>
      <c r="K38" s="12" t="str">
        <f t="shared" si="3"/>
        <v>Tiếp tục phát triển</v>
      </c>
      <c r="L38" s="17">
        <v>924</v>
      </c>
      <c r="M38" s="20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33">
      <c r="A39" s="245">
        <f t="shared" si="2"/>
        <v>34</v>
      </c>
      <c r="B39" s="17" t="s">
        <v>131</v>
      </c>
      <c r="C39" s="45" t="s">
        <v>212</v>
      </c>
      <c r="D39" s="45" t="s">
        <v>207</v>
      </c>
      <c r="E39" s="45" t="s">
        <v>130</v>
      </c>
      <c r="F39" s="70">
        <v>130</v>
      </c>
      <c r="G39" s="55" t="s">
        <v>129</v>
      </c>
      <c r="H39" s="80">
        <f>_xlfn.SUMIFS('[3]TN'!$G$3:$G$121,'[3]TN'!$B$3:$B$121,B39,'[3]TN'!$E$3:$E$121,E39)</f>
        <v>0</v>
      </c>
      <c r="I39" s="13">
        <v>150</v>
      </c>
      <c r="J39" s="68">
        <f aca="true" t="shared" si="4" ref="J39:J60">I39-H39</f>
        <v>150</v>
      </c>
      <c r="K39" s="12" t="str">
        <f t="shared" si="1"/>
        <v>Tiếp tục phát triển</v>
      </c>
      <c r="L39" s="17">
        <v>922</v>
      </c>
      <c r="M39" s="17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32">
      <c r="A40" s="245">
        <f t="shared" si="2"/>
        <v>35</v>
      </c>
      <c r="B40" s="17" t="s">
        <v>1817</v>
      </c>
      <c r="C40" s="45" t="s">
        <v>212</v>
      </c>
      <c r="D40" s="45" t="s">
        <v>207</v>
      </c>
      <c r="E40" s="45" t="s">
        <v>130</v>
      </c>
      <c r="F40" s="70">
        <v>140</v>
      </c>
      <c r="G40" s="55" t="s">
        <v>1819</v>
      </c>
      <c r="H40" s="80">
        <f>_xlfn.SUMIFS('[3]TN'!$G$3:$G$121,'[3]TN'!$B$3:$B$121,B40,'[3]TN'!$E$3:$E$121,E40)</f>
        <v>0</v>
      </c>
      <c r="I40" s="13">
        <v>60</v>
      </c>
      <c r="J40" s="68">
        <f>I40-H40</f>
        <v>60</v>
      </c>
      <c r="K40" s="12" t="str">
        <f>IF(J40&gt;0,"Tiếp tục phát triển","Lưu lượng đã hết")</f>
        <v>Tiếp tục phát triển</v>
      </c>
      <c r="L40" s="17"/>
      <c r="M40" s="17"/>
      <c r="N40" s="13"/>
      <c r="O40" s="13"/>
      <c r="P40" s="13"/>
      <c r="Q40" s="13"/>
      <c r="R40" s="13"/>
      <c r="S40" s="13"/>
      <c r="T40" s="13"/>
      <c r="U40" s="102" t="s">
        <v>1820</v>
      </c>
      <c r="V40" s="102"/>
      <c r="W40" s="177" t="s">
        <v>1938</v>
      </c>
      <c r="X40" s="177"/>
    </row>
    <row r="41" spans="1:24" ht="49.5">
      <c r="A41" s="245">
        <f t="shared" si="2"/>
        <v>36</v>
      </c>
      <c r="B41" s="17" t="s">
        <v>141</v>
      </c>
      <c r="C41" s="45" t="s">
        <v>212</v>
      </c>
      <c r="D41" s="45" t="s">
        <v>207</v>
      </c>
      <c r="E41" s="55" t="s">
        <v>1727</v>
      </c>
      <c r="F41" s="70">
        <v>130</v>
      </c>
      <c r="G41" s="55" t="s">
        <v>1728</v>
      </c>
      <c r="H41" s="80">
        <f>_xlfn.SUMIFS('[3]TN'!$G$3:$G$121,'[3]TN'!$B$3:$B$121,B41,'[3]TN'!$E$3:$E$121,E41)</f>
        <v>120</v>
      </c>
      <c r="I41" s="13">
        <v>210</v>
      </c>
      <c r="J41" s="68">
        <f t="shared" si="4"/>
        <v>90</v>
      </c>
      <c r="K41" s="12" t="str">
        <f t="shared" si="1"/>
        <v>Tiếp tục phát triển</v>
      </c>
      <c r="L41" s="17">
        <v>923</v>
      </c>
      <c r="M41" s="17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66">
      <c r="A42" s="245">
        <f t="shared" si="2"/>
        <v>37</v>
      </c>
      <c r="B42" s="153" t="s">
        <v>1872</v>
      </c>
      <c r="C42" s="12" t="s">
        <v>278</v>
      </c>
      <c r="D42" s="12" t="s">
        <v>207</v>
      </c>
      <c r="E42" s="12" t="s">
        <v>1855</v>
      </c>
      <c r="F42" s="55">
        <v>135</v>
      </c>
      <c r="G42" s="55" t="s">
        <v>1873</v>
      </c>
      <c r="H42" s="80">
        <f>_xlfn.SUMIFS('[3]TN'!$G$3:$G$121,'[3]TN'!$B$3:$B$121,B42,'[3]TN'!$E$3:$E$121,E42)</f>
        <v>100</v>
      </c>
      <c r="I42" s="13">
        <v>210</v>
      </c>
      <c r="J42" s="68">
        <f t="shared" si="4"/>
        <v>110</v>
      </c>
      <c r="K42" s="12" t="str">
        <f t="shared" si="1"/>
        <v>Tiếp tục phát triển</v>
      </c>
      <c r="L42" s="17">
        <v>464</v>
      </c>
      <c r="M42" s="17"/>
      <c r="N42" s="13"/>
      <c r="O42" s="13"/>
      <c r="P42" s="13"/>
      <c r="Q42" s="13"/>
      <c r="R42" s="13"/>
      <c r="S42" s="13"/>
      <c r="T42" s="13"/>
      <c r="U42" s="13"/>
      <c r="V42" s="102" t="s">
        <v>1874</v>
      </c>
      <c r="W42" s="177" t="s">
        <v>1919</v>
      </c>
      <c r="X42" s="177"/>
    </row>
    <row r="43" spans="1:24" s="571" customFormat="1" ht="33">
      <c r="A43" s="247"/>
      <c r="B43" s="567" t="s">
        <v>1195</v>
      </c>
      <c r="C43" s="568" t="s">
        <v>278</v>
      </c>
      <c r="D43" s="568" t="s">
        <v>207</v>
      </c>
      <c r="E43" s="568" t="s">
        <v>281</v>
      </c>
      <c r="F43" s="569">
        <v>150</v>
      </c>
      <c r="G43" s="569" t="s">
        <v>121</v>
      </c>
      <c r="H43" s="80">
        <f>_xlfn.SUMIFS('[3]TN'!$G$3:$G$121,'[3]TN'!$B$3:$B$121,B43,'[3]TN'!$E$3:$E$121,E43)</f>
        <v>30</v>
      </c>
      <c r="I43" s="253">
        <v>60</v>
      </c>
      <c r="J43" s="577">
        <f t="shared" si="4"/>
        <v>30</v>
      </c>
      <c r="K43" s="568" t="str">
        <f t="shared" si="1"/>
        <v>Tiếp tục phát triển</v>
      </c>
      <c r="L43" s="252">
        <v>456</v>
      </c>
      <c r="M43" s="252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</row>
    <row r="44" spans="1:24" s="174" customFormat="1" ht="33">
      <c r="A44" s="245">
        <f>A42+1</f>
        <v>38</v>
      </c>
      <c r="B44" s="153" t="s">
        <v>498</v>
      </c>
      <c r="C44" s="164" t="s">
        <v>278</v>
      </c>
      <c r="D44" s="164" t="s">
        <v>207</v>
      </c>
      <c r="E44" s="164" t="s">
        <v>489</v>
      </c>
      <c r="F44" s="167">
        <v>150</v>
      </c>
      <c r="G44" s="164" t="s">
        <v>499</v>
      </c>
      <c r="H44" s="80">
        <f>_xlfn.SUMIFS('[3]TN'!$G$3:$G$121,'[3]TN'!$B$3:$B$121,B44,'[3]TN'!$E$3:$E$121,E44)</f>
        <v>60</v>
      </c>
      <c r="I44" s="163">
        <v>300</v>
      </c>
      <c r="J44" s="166">
        <f t="shared" si="4"/>
        <v>240</v>
      </c>
      <c r="K44" s="160" t="str">
        <f>IF(J44&gt;0,"Tiếp tục phát triển","Lưu lượng đã hết")</f>
        <v>Tiếp tục phát triển</v>
      </c>
      <c r="L44" s="173"/>
      <c r="M44" s="173">
        <v>1030</v>
      </c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</row>
    <row r="45" spans="1:24" s="174" customFormat="1" ht="33">
      <c r="A45" s="245">
        <f t="shared" si="2"/>
        <v>39</v>
      </c>
      <c r="B45" s="153" t="s">
        <v>912</v>
      </c>
      <c r="C45" s="164" t="s">
        <v>278</v>
      </c>
      <c r="D45" s="164" t="s">
        <v>207</v>
      </c>
      <c r="E45" s="164" t="s">
        <v>1002</v>
      </c>
      <c r="F45" s="167">
        <v>150</v>
      </c>
      <c r="G45" s="164" t="s">
        <v>1038</v>
      </c>
      <c r="H45" s="80">
        <f>_xlfn.SUMIFS('[3]TN'!$G$3:$G$121,'[3]TN'!$B$3:$B$121,B45,'[3]TN'!$E$3:$E$121,E45)</f>
        <v>0</v>
      </c>
      <c r="I45" s="163">
        <v>300</v>
      </c>
      <c r="J45" s="166">
        <f t="shared" si="4"/>
        <v>300</v>
      </c>
      <c r="K45" s="160" t="str">
        <f>IF(J45&gt;0,"Tiếp tục phát triển","Lưu lượng đã hết")</f>
        <v>Tiếp tục phát triển</v>
      </c>
      <c r="L45" s="173"/>
      <c r="M45" s="173"/>
      <c r="N45" s="173">
        <v>2546</v>
      </c>
      <c r="O45" s="173"/>
      <c r="P45" s="173"/>
      <c r="Q45" s="173"/>
      <c r="R45" s="173"/>
      <c r="S45" s="173"/>
      <c r="T45" s="173"/>
      <c r="U45" s="173"/>
      <c r="V45" s="173"/>
      <c r="W45" s="173"/>
      <c r="X45" s="173"/>
    </row>
    <row r="46" spans="1:24" ht="49.5">
      <c r="A46" s="245">
        <f t="shared" si="2"/>
        <v>40</v>
      </c>
      <c r="B46" s="18" t="s">
        <v>1202</v>
      </c>
      <c r="C46" s="12" t="s">
        <v>292</v>
      </c>
      <c r="D46" s="12" t="s">
        <v>207</v>
      </c>
      <c r="E46" s="12" t="s">
        <v>261</v>
      </c>
      <c r="F46" s="55">
        <v>245</v>
      </c>
      <c r="G46" s="55" t="s">
        <v>120</v>
      </c>
      <c r="H46" s="80">
        <f>_xlfn.SUMIFS('[3]TN'!$G$3:$G$121,'[3]TN'!$B$3:$B$121,B46,'[3]TN'!$E$3:$E$121,E46)</f>
        <v>240</v>
      </c>
      <c r="I46" s="13">
        <v>300</v>
      </c>
      <c r="J46" s="68">
        <f t="shared" si="4"/>
        <v>60</v>
      </c>
      <c r="K46" s="12" t="str">
        <f t="shared" si="1"/>
        <v>Tiếp tục phát triển</v>
      </c>
      <c r="L46" s="17">
        <v>244</v>
      </c>
      <c r="M46" s="17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49.5">
      <c r="A47" s="245">
        <f t="shared" si="2"/>
        <v>41</v>
      </c>
      <c r="B47" s="8" t="s">
        <v>904</v>
      </c>
      <c r="C47" s="12" t="s">
        <v>292</v>
      </c>
      <c r="D47" s="12" t="s">
        <v>207</v>
      </c>
      <c r="E47" s="12" t="s">
        <v>260</v>
      </c>
      <c r="F47" s="55">
        <v>190</v>
      </c>
      <c r="G47" s="55" t="s">
        <v>905</v>
      </c>
      <c r="H47" s="80">
        <f>_xlfn.SUMIFS('[3]TN'!$G$3:$G$121,'[3]TN'!$B$3:$B$121,B47,'[3]TN'!$E$3:$E$121,E47)</f>
        <v>0</v>
      </c>
      <c r="I47" s="13">
        <v>30</v>
      </c>
      <c r="J47" s="68">
        <f t="shared" si="4"/>
        <v>30</v>
      </c>
      <c r="K47" s="12" t="str">
        <f aca="true" t="shared" si="5" ref="K47:K52">IF(J47&gt;0,"Tiếp tục phát triển","Lưu lượng đã hết")</f>
        <v>Tiếp tục phát triển</v>
      </c>
      <c r="L47" s="17"/>
      <c r="M47" s="17"/>
      <c r="N47" s="17">
        <v>2491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58" customFormat="1" ht="49.5">
      <c r="A48" s="245">
        <f t="shared" si="2"/>
        <v>42</v>
      </c>
      <c r="B48" s="153" t="s">
        <v>455</v>
      </c>
      <c r="C48" s="154" t="s">
        <v>292</v>
      </c>
      <c r="D48" s="154" t="s">
        <v>207</v>
      </c>
      <c r="E48" s="154" t="s">
        <v>286</v>
      </c>
      <c r="F48" s="155">
        <v>360</v>
      </c>
      <c r="G48" s="155" t="s">
        <v>456</v>
      </c>
      <c r="H48" s="80">
        <f>_xlfn.SUMIFS('[3]TN'!$G$3:$G$121,'[3]TN'!$B$3:$B$121,B48,'[3]TN'!$E$3:$E$121,E48)</f>
        <v>0</v>
      </c>
      <c r="I48" s="165">
        <v>90</v>
      </c>
      <c r="J48" s="166">
        <f t="shared" si="4"/>
        <v>90</v>
      </c>
      <c r="K48" s="154" t="str">
        <f t="shared" si="5"/>
        <v>Tiếp tục phát triển</v>
      </c>
      <c r="L48" s="157"/>
      <c r="M48" s="157">
        <v>831</v>
      </c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</row>
    <row r="49" spans="1:24" s="158" customFormat="1" ht="33">
      <c r="A49" s="245">
        <f t="shared" si="2"/>
        <v>43</v>
      </c>
      <c r="B49" s="153" t="s">
        <v>480</v>
      </c>
      <c r="C49" s="154" t="s">
        <v>292</v>
      </c>
      <c r="D49" s="154" t="s">
        <v>207</v>
      </c>
      <c r="E49" s="154" t="s">
        <v>324</v>
      </c>
      <c r="F49" s="176">
        <v>238</v>
      </c>
      <c r="G49" s="176" t="s">
        <v>481</v>
      </c>
      <c r="H49" s="80">
        <f>_xlfn.SUMIFS('[3]TN'!$G$3:$G$121,'[3]TN'!$B$3:$B$121,B49,'[3]TN'!$E$3:$E$121,E49)</f>
        <v>0</v>
      </c>
      <c r="I49" s="156">
        <v>180</v>
      </c>
      <c r="J49" s="156">
        <f t="shared" si="4"/>
        <v>180</v>
      </c>
      <c r="K49" s="154" t="str">
        <f t="shared" si="5"/>
        <v>Tiếp tục phát triển</v>
      </c>
      <c r="L49" s="157"/>
      <c r="M49" s="157">
        <v>845</v>
      </c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</row>
    <row r="50" spans="1:24" s="489" customFormat="1" ht="33">
      <c r="A50" s="529">
        <f t="shared" si="2"/>
        <v>44</v>
      </c>
      <c r="B50" s="486" t="s">
        <v>1394</v>
      </c>
      <c r="C50" s="487" t="s">
        <v>292</v>
      </c>
      <c r="D50" s="487" t="s">
        <v>207</v>
      </c>
      <c r="E50" s="487" t="s">
        <v>1153</v>
      </c>
      <c r="F50" s="488">
        <v>210</v>
      </c>
      <c r="G50" s="488" t="s">
        <v>1395</v>
      </c>
      <c r="H50" s="80">
        <f>_xlfn.SUMIFS('[3]TN'!$G$3:$G$121,'[3]TN'!$B$3:$B$121,B50,'[3]TN'!$E$3:$E$121,E50)</f>
        <v>0</v>
      </c>
      <c r="I50" s="468">
        <v>180</v>
      </c>
      <c r="J50" s="468">
        <f t="shared" si="4"/>
        <v>180</v>
      </c>
      <c r="K50" s="487" t="str">
        <f t="shared" si="5"/>
        <v>Tiếp tục phát triển</v>
      </c>
      <c r="L50" s="471"/>
      <c r="M50" s="471"/>
      <c r="N50" s="472"/>
      <c r="O50" s="472"/>
      <c r="P50" s="472">
        <v>3932</v>
      </c>
      <c r="Q50" s="472"/>
      <c r="R50" s="472"/>
      <c r="S50" s="472"/>
      <c r="T50" s="472"/>
      <c r="U50" s="472"/>
      <c r="V50" s="472"/>
      <c r="W50" s="472"/>
      <c r="X50" s="472"/>
    </row>
    <row r="51" spans="1:25" s="333" customFormat="1" ht="99">
      <c r="A51" s="360">
        <f>A50+1</f>
        <v>45</v>
      </c>
      <c r="B51" s="627" t="s">
        <v>1983</v>
      </c>
      <c r="C51" s="619" t="s">
        <v>318</v>
      </c>
      <c r="D51" s="619" t="s">
        <v>207</v>
      </c>
      <c r="E51" s="619" t="s">
        <v>314</v>
      </c>
      <c r="F51" s="628">
        <v>280</v>
      </c>
      <c r="G51" s="329" t="s">
        <v>1984</v>
      </c>
      <c r="H51" s="80">
        <f>_xlfn.SUMIFS('[3]TN'!$G$3:$G$121,'[3]TN'!$B$3:$B$121,B51,'[3]TN'!$E$3:$E$121,E51)</f>
        <v>30</v>
      </c>
      <c r="I51" s="152">
        <v>30</v>
      </c>
      <c r="J51" s="330">
        <f>I51-H51</f>
        <v>0</v>
      </c>
      <c r="K51" s="328" t="str">
        <f t="shared" si="5"/>
        <v>Lưu lượng đã hết</v>
      </c>
      <c r="L51" s="331"/>
      <c r="M51" s="331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629" t="s">
        <v>1985</v>
      </c>
    </row>
    <row r="52" spans="1:24" ht="33">
      <c r="A52" s="245">
        <f>A51+1</f>
        <v>46</v>
      </c>
      <c r="B52" s="18" t="s">
        <v>1957</v>
      </c>
      <c r="C52" s="12" t="s">
        <v>403</v>
      </c>
      <c r="D52" s="12" t="s">
        <v>207</v>
      </c>
      <c r="E52" s="12" t="s">
        <v>315</v>
      </c>
      <c r="F52" s="55">
        <v>1430</v>
      </c>
      <c r="G52" s="55" t="s">
        <v>72</v>
      </c>
      <c r="H52" s="80">
        <f>_xlfn.SUMIFS('[3]TN'!$G$3:$G$121,'[3]TN'!$B$3:$B$121,B52,'[3]TN'!$E$3:$E$121,E52)</f>
        <v>5</v>
      </c>
      <c r="I52" s="13">
        <v>45</v>
      </c>
      <c r="J52" s="68">
        <f t="shared" si="4"/>
        <v>40</v>
      </c>
      <c r="K52" s="12" t="str">
        <f t="shared" si="5"/>
        <v>Tiếp tục phát triển</v>
      </c>
      <c r="L52" s="17">
        <v>957</v>
      </c>
      <c r="M52" s="17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49.5">
      <c r="A53" s="245">
        <f t="shared" si="2"/>
        <v>47</v>
      </c>
      <c r="B53" s="18" t="s">
        <v>1196</v>
      </c>
      <c r="C53" s="12" t="s">
        <v>272</v>
      </c>
      <c r="D53" s="12" t="s">
        <v>207</v>
      </c>
      <c r="E53" s="12" t="s">
        <v>1044</v>
      </c>
      <c r="F53" s="55">
        <v>650</v>
      </c>
      <c r="G53" s="55" t="s">
        <v>1046</v>
      </c>
      <c r="H53" s="80">
        <f>_xlfn.SUMIFS('[3]TN'!$G$3:$G$121,'[3]TN'!$B$3:$B$121,B53,'[3]TN'!$E$3:$E$121,E53)</f>
        <v>0</v>
      </c>
      <c r="I53" s="13">
        <v>120</v>
      </c>
      <c r="J53" s="68">
        <f t="shared" si="4"/>
        <v>120</v>
      </c>
      <c r="K53" s="12" t="str">
        <f t="shared" si="1"/>
        <v>Tiếp tục phát triển</v>
      </c>
      <c r="L53" s="17">
        <v>942</v>
      </c>
      <c r="M53" s="17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49.5">
      <c r="A54" s="245">
        <f t="shared" si="2"/>
        <v>48</v>
      </c>
      <c r="B54" s="18" t="s">
        <v>1197</v>
      </c>
      <c r="C54" s="12" t="s">
        <v>240</v>
      </c>
      <c r="D54" s="12" t="s">
        <v>207</v>
      </c>
      <c r="E54" s="12" t="s">
        <v>267</v>
      </c>
      <c r="F54" s="55">
        <v>1750</v>
      </c>
      <c r="G54" s="55" t="s">
        <v>138</v>
      </c>
      <c r="H54" s="80">
        <f>_xlfn.SUMIFS('[3]TN'!$G$3:$G$121,'[3]TN'!$B$3:$B$121,B54,'[3]TN'!$E$3:$E$121,E54)</f>
        <v>5</v>
      </c>
      <c r="I54" s="13">
        <v>30</v>
      </c>
      <c r="J54" s="68">
        <f t="shared" si="4"/>
        <v>25</v>
      </c>
      <c r="K54" s="12" t="str">
        <f t="shared" si="1"/>
        <v>Tiếp tục phát triển</v>
      </c>
      <c r="L54" s="17">
        <v>1008</v>
      </c>
      <c r="M54" s="17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33">
      <c r="A55" s="245">
        <f t="shared" si="2"/>
        <v>49</v>
      </c>
      <c r="B55" s="18" t="s">
        <v>1198</v>
      </c>
      <c r="C55" s="12" t="s">
        <v>240</v>
      </c>
      <c r="D55" s="12" t="s">
        <v>207</v>
      </c>
      <c r="E55" s="12" t="s">
        <v>860</v>
      </c>
      <c r="F55" s="55">
        <v>1750</v>
      </c>
      <c r="G55" s="55" t="s">
        <v>137</v>
      </c>
      <c r="H55" s="80">
        <f>_xlfn.SUMIFS('[3]TN'!$G$3:$G$121,'[3]TN'!$B$3:$B$121,B55,'[3]TN'!$E$3:$E$121,E55)</f>
        <v>10</v>
      </c>
      <c r="I55" s="13">
        <v>45</v>
      </c>
      <c r="J55" s="68">
        <f t="shared" si="4"/>
        <v>35</v>
      </c>
      <c r="K55" s="12" t="str">
        <f t="shared" si="1"/>
        <v>Tiếp tục phát triển</v>
      </c>
      <c r="L55" s="17">
        <v>1007</v>
      </c>
      <c r="M55" s="17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66">
      <c r="A56" s="245">
        <f t="shared" si="2"/>
        <v>50</v>
      </c>
      <c r="B56" s="18" t="s">
        <v>1199</v>
      </c>
      <c r="C56" s="12" t="s">
        <v>241</v>
      </c>
      <c r="D56" s="12" t="s">
        <v>207</v>
      </c>
      <c r="E56" s="12" t="s">
        <v>233</v>
      </c>
      <c r="F56" s="55">
        <v>1680</v>
      </c>
      <c r="G56" s="55" t="s">
        <v>134</v>
      </c>
      <c r="H56" s="80">
        <f>_xlfn.SUMIFS('[3]TN'!$G$3:$G$121,'[3]TN'!$B$3:$B$121,B56,'[3]TN'!$E$3:$E$121,E56)</f>
        <v>15</v>
      </c>
      <c r="I56" s="13">
        <v>30</v>
      </c>
      <c r="J56" s="68">
        <f t="shared" si="4"/>
        <v>15</v>
      </c>
      <c r="K56" s="12" t="str">
        <f t="shared" si="1"/>
        <v>Tiếp tục phát triển</v>
      </c>
      <c r="L56" s="17">
        <v>971</v>
      </c>
      <c r="M56" s="17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33">
      <c r="A57" s="245">
        <f t="shared" si="2"/>
        <v>51</v>
      </c>
      <c r="B57" s="17" t="s">
        <v>133</v>
      </c>
      <c r="C57" s="45" t="s">
        <v>241</v>
      </c>
      <c r="D57" s="45" t="s">
        <v>207</v>
      </c>
      <c r="E57" s="115" t="s">
        <v>1778</v>
      </c>
      <c r="F57" s="70">
        <v>1700</v>
      </c>
      <c r="G57" s="55" t="s">
        <v>1784</v>
      </c>
      <c r="H57" s="80">
        <f>_xlfn.SUMIFS('[3]TN'!$G$3:$G$121,'[3]TN'!$B$3:$B$121,B57,'[3]TN'!$E$3:$E$121,E57)</f>
        <v>0</v>
      </c>
      <c r="I57" s="13">
        <v>15</v>
      </c>
      <c r="J57" s="68">
        <f t="shared" si="4"/>
        <v>15</v>
      </c>
      <c r="K57" s="12" t="str">
        <f t="shared" si="1"/>
        <v>Tiếp tục phát triển</v>
      </c>
      <c r="L57" s="17">
        <v>970</v>
      </c>
      <c r="M57" s="17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49.5">
      <c r="A58" s="245">
        <f t="shared" si="2"/>
        <v>52</v>
      </c>
      <c r="B58" s="17" t="s">
        <v>1200</v>
      </c>
      <c r="C58" s="12" t="s">
        <v>241</v>
      </c>
      <c r="D58" s="12" t="s">
        <v>207</v>
      </c>
      <c r="E58" s="12" t="s">
        <v>242</v>
      </c>
      <c r="F58" s="55">
        <v>1700</v>
      </c>
      <c r="G58" s="55" t="s">
        <v>135</v>
      </c>
      <c r="H58" s="80">
        <f>_xlfn.SUMIFS('[3]TN'!$G$3:$G$121,'[3]TN'!$B$3:$B$121,B58,'[3]TN'!$E$3:$E$121,E58)</f>
        <v>0</v>
      </c>
      <c r="I58" s="13">
        <v>45</v>
      </c>
      <c r="J58" s="68">
        <f t="shared" si="4"/>
        <v>45</v>
      </c>
      <c r="K58" s="12" t="str">
        <f t="shared" si="1"/>
        <v>Tiếp tục phát triển</v>
      </c>
      <c r="L58" s="17">
        <v>972</v>
      </c>
      <c r="M58" s="17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33">
      <c r="A59" s="245">
        <f t="shared" si="2"/>
        <v>53</v>
      </c>
      <c r="B59" s="278" t="s">
        <v>1674</v>
      </c>
      <c r="C59" s="12" t="s">
        <v>264</v>
      </c>
      <c r="D59" s="12" t="s">
        <v>207</v>
      </c>
      <c r="E59" s="12" t="s">
        <v>307</v>
      </c>
      <c r="F59" s="55">
        <v>2000</v>
      </c>
      <c r="G59" s="278" t="s">
        <v>1675</v>
      </c>
      <c r="H59" s="80">
        <f>_xlfn.SUMIFS('[3]TN'!$G$3:$G$121,'[3]TN'!$B$3:$B$121,B59,'[3]TN'!$E$3:$E$121,E59)</f>
        <v>0</v>
      </c>
      <c r="I59" s="13">
        <v>60</v>
      </c>
      <c r="J59" s="68">
        <f t="shared" si="4"/>
        <v>60</v>
      </c>
      <c r="K59" s="12" t="str">
        <f t="shared" si="1"/>
        <v>Tiếp tục phát triển</v>
      </c>
      <c r="L59" s="17"/>
      <c r="M59" s="17"/>
      <c r="N59" s="13"/>
      <c r="O59" s="13"/>
      <c r="P59" s="13"/>
      <c r="Q59" s="13"/>
      <c r="R59" s="13">
        <v>5565</v>
      </c>
      <c r="S59" s="13"/>
      <c r="T59" s="13"/>
      <c r="U59" s="13"/>
      <c r="V59" s="13"/>
      <c r="W59" s="13"/>
      <c r="X59" s="13"/>
    </row>
    <row r="60" spans="1:24" s="503" customFormat="1" ht="49.5">
      <c r="A60" s="529">
        <f t="shared" si="2"/>
        <v>54</v>
      </c>
      <c r="B60" s="499" t="s">
        <v>1201</v>
      </c>
      <c r="C60" s="500" t="s">
        <v>264</v>
      </c>
      <c r="D60" s="500" t="s">
        <v>207</v>
      </c>
      <c r="E60" s="500" t="s">
        <v>263</v>
      </c>
      <c r="F60" s="469">
        <v>2010</v>
      </c>
      <c r="G60" s="469" t="s">
        <v>136</v>
      </c>
      <c r="H60" s="80">
        <f>_xlfn.SUMIFS('[3]TN'!$G$3:$G$121,'[3]TN'!$B$3:$B$121,B60,'[3]TN'!$E$3:$E$121,E60)</f>
        <v>0</v>
      </c>
      <c r="I60" s="474">
        <v>15</v>
      </c>
      <c r="J60" s="494">
        <f t="shared" si="4"/>
        <v>15</v>
      </c>
      <c r="K60" s="500" t="str">
        <f t="shared" si="1"/>
        <v>Tiếp tục phát triển</v>
      </c>
      <c r="L60" s="482">
        <v>978</v>
      </c>
      <c r="M60" s="482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</row>
    <row r="61" spans="1:24" s="25" customFormat="1" ht="16.5">
      <c r="A61" s="19"/>
      <c r="B61" s="20" t="s">
        <v>243</v>
      </c>
      <c r="C61" s="21"/>
      <c r="D61" s="21"/>
      <c r="E61" s="21"/>
      <c r="F61" s="22"/>
      <c r="G61" s="22"/>
      <c r="H61" s="80">
        <f>_xlfn.SUMIFS('[3]TN'!$G$3:$G$121,'[3]TN'!$B$3:$B$121,B61,'[3]TN'!$E$3:$E$121,E61)</f>
        <v>0</v>
      </c>
      <c r="I61" s="22">
        <f>SUMIF(I3:I60,"&gt;0")</f>
        <v>8385</v>
      </c>
      <c r="J61" s="22">
        <f>SUMIF(J3:J60,"&gt;0")</f>
        <v>5312</v>
      </c>
      <c r="K61" s="24"/>
      <c r="L61" s="17"/>
      <c r="M61" s="20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ht="16.5"/>
    <row r="63" ht="16.5"/>
    <row r="64" spans="7:11" ht="47.25">
      <c r="G64" s="52" t="s">
        <v>180</v>
      </c>
      <c r="H64" s="5" t="s">
        <v>33</v>
      </c>
      <c r="I64" s="5" t="s">
        <v>326</v>
      </c>
      <c r="J64" s="5" t="s">
        <v>34</v>
      </c>
      <c r="K64" s="6" t="s">
        <v>195</v>
      </c>
    </row>
    <row r="65" spans="7:11" ht="33">
      <c r="G65" s="70" t="s">
        <v>178</v>
      </c>
      <c r="H65" s="70">
        <f>SUM(H3:H35)</f>
        <v>2398</v>
      </c>
      <c r="I65" s="70">
        <f>SUM(I3:I35)</f>
        <v>5670</v>
      </c>
      <c r="J65" s="70">
        <f>SUMIF(J3:J35,"&gt;0")</f>
        <v>3272</v>
      </c>
      <c r="K65" s="88" t="str">
        <f>IF(J65&gt;0,"Tiếp tục phát triển","Lưu lượng đã hết")</f>
        <v>Tiếp tục phát triển</v>
      </c>
    </row>
    <row r="66" spans="7:11" ht="33">
      <c r="G66" s="70" t="s">
        <v>179</v>
      </c>
      <c r="H66" s="70">
        <f>SUM(H38:H49)</f>
        <v>550</v>
      </c>
      <c r="I66" s="70">
        <f>SUM(I38:I49)</f>
        <v>2040</v>
      </c>
      <c r="J66" s="70">
        <f>SUMIF(J38:J49,"&gt;0")</f>
        <v>1490</v>
      </c>
      <c r="K66" s="88" t="str">
        <f>IF(J66&gt;0,"Tiếp tục phát triển","Lưu lượng đã hết")</f>
        <v>Tiếp tục phát triển</v>
      </c>
    </row>
    <row r="67" spans="1:13" s="57" customFormat="1" ht="33">
      <c r="A67" s="62"/>
      <c r="B67" s="69"/>
      <c r="C67" s="32"/>
      <c r="D67" s="32"/>
      <c r="E67" s="32"/>
      <c r="F67" s="63"/>
      <c r="G67" s="70" t="s">
        <v>774</v>
      </c>
      <c r="H67" s="70">
        <v>0</v>
      </c>
      <c r="I67" s="70">
        <v>0</v>
      </c>
      <c r="J67" s="70">
        <v>0</v>
      </c>
      <c r="K67" s="88" t="str">
        <f>IF(J67&gt;0,"Tiếp tục phát triển","Lưu lượng đã hết")</f>
        <v>Lưu lượng đã hết</v>
      </c>
      <c r="L67" s="31"/>
      <c r="M67" s="69"/>
    </row>
    <row r="68" spans="3:12" s="27" customFormat="1" ht="33">
      <c r="C68" s="28"/>
      <c r="D68" s="28"/>
      <c r="E68" s="28"/>
      <c r="G68" s="70" t="s">
        <v>384</v>
      </c>
      <c r="H68" s="70">
        <f>SUM(H52)</f>
        <v>5</v>
      </c>
      <c r="I68" s="70">
        <f>SUM(I52)</f>
        <v>45</v>
      </c>
      <c r="J68" s="70">
        <f>SUM(J52)</f>
        <v>40</v>
      </c>
      <c r="K68" s="88" t="str">
        <f>IF(J68&gt;0,"Tiếp tục phát triển","Lưu lượng đã hết")</f>
        <v>Tiếp tục phát triển</v>
      </c>
      <c r="L68" s="31"/>
    </row>
    <row r="69" spans="1:11" ht="33">
      <c r="A69" s="26"/>
      <c r="F69" s="33"/>
      <c r="G69" s="70" t="s">
        <v>385</v>
      </c>
      <c r="H69" s="70">
        <f>SUM(H53:H60)</f>
        <v>30</v>
      </c>
      <c r="I69" s="70">
        <f>SUM(I53:I60)</f>
        <v>360</v>
      </c>
      <c r="J69" s="70">
        <f>SUMIF(J53:J60,"&gt;0")</f>
        <v>330</v>
      </c>
      <c r="K69" s="88" t="str">
        <f>IF(J69&gt;0,"Tiếp tục phát triển","Lưu lượng đã hết")</f>
        <v>Tiếp tục phát triển</v>
      </c>
    </row>
    <row r="70" spans="1:11" ht="16.5">
      <c r="A70" s="26"/>
      <c r="F70" s="33"/>
      <c r="G70" s="63"/>
      <c r="H70" s="63">
        <f>SUM(H65:H69)</f>
        <v>2983</v>
      </c>
      <c r="I70" s="63">
        <f>SUM(I65:I69)</f>
        <v>8115</v>
      </c>
      <c r="J70" s="63">
        <f>SUM(J65:J69)</f>
        <v>5132</v>
      </c>
      <c r="K70" s="112"/>
    </row>
    <row r="71" spans="8:10" ht="16.5">
      <c r="H71" s="29" t="str">
        <f>IF(SUM(H65:H69)=H61,"Yes","No")</f>
        <v>No</v>
      </c>
      <c r="I71" s="29" t="str">
        <f>IF(SUM(I65:I69)=I61,"Yes","No")</f>
        <v>No</v>
      </c>
      <c r="J71" s="29" t="str">
        <f>IF(SUM(J65:J69)=J61,"Yes","No")</f>
        <v>No</v>
      </c>
    </row>
    <row r="72" ht="16.5"/>
  </sheetData>
  <sheetProtection/>
  <autoFilter ref="A2:P61"/>
  <mergeCells count="1">
    <mergeCell ref="A1:Q1"/>
  </mergeCells>
  <printOptions horizontalCentered="1"/>
  <pageMargins left="0" right="0" top="0.511811023622047" bottom="0.275590551181102" header="0" footer="0"/>
  <pageSetup horizontalDpi="600" verticalDpi="600" orientation="landscape" paperSize="9" scale="80" r:id="rId3"/>
  <headerFooter alignWithMargins="0">
    <oddFooter>&amp;C&amp;13&amp;P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3" sqref="H3"/>
    </sheetView>
  </sheetViews>
  <sheetFormatPr defaultColWidth="9" defaultRowHeight="15"/>
  <cols>
    <col min="1" max="1" width="3.296875" style="26" bestFit="1" customWidth="1"/>
    <col min="2" max="2" width="12.296875" style="11" bestFit="1" customWidth="1"/>
    <col min="3" max="3" width="16.796875" style="11" bestFit="1" customWidth="1"/>
    <col min="4" max="4" width="7.796875" style="11" bestFit="1" customWidth="1"/>
    <col min="5" max="5" width="9.796875" style="11" bestFit="1" customWidth="1"/>
    <col min="6" max="6" width="4.3984375" style="11" bestFit="1" customWidth="1"/>
    <col min="7" max="7" width="38.8984375" style="11" customWidth="1"/>
    <col min="8" max="8" width="15.796875" style="11" bestFit="1" customWidth="1"/>
    <col min="9" max="9" width="15.8984375" style="11" bestFit="1" customWidth="1"/>
    <col min="10" max="10" width="15.796875" style="11" bestFit="1" customWidth="1"/>
    <col min="11" max="11" width="27.296875" style="11" customWidth="1"/>
    <col min="12" max="16384" width="9" style="11" customWidth="1"/>
  </cols>
  <sheetData>
    <row r="1" spans="1:12" s="1" customFormat="1" ht="108.75" customHeight="1">
      <c r="A1" s="650" t="s">
        <v>1684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</row>
    <row r="2" spans="1:13" s="72" customFormat="1" ht="63">
      <c r="A2" s="2" t="s">
        <v>205</v>
      </c>
      <c r="B2" s="3" t="s">
        <v>196</v>
      </c>
      <c r="C2" s="3" t="s">
        <v>197</v>
      </c>
      <c r="D2" s="3" t="s">
        <v>198</v>
      </c>
      <c r="E2" s="3" t="s">
        <v>199</v>
      </c>
      <c r="F2" s="4" t="s">
        <v>200</v>
      </c>
      <c r="G2" s="3" t="s">
        <v>338</v>
      </c>
      <c r="H2" s="5" t="s">
        <v>33</v>
      </c>
      <c r="I2" s="5" t="s">
        <v>613</v>
      </c>
      <c r="J2" s="5" t="s">
        <v>34</v>
      </c>
      <c r="K2" s="6" t="s">
        <v>195</v>
      </c>
      <c r="L2" s="2" t="s">
        <v>187</v>
      </c>
      <c r="M2" s="2" t="s">
        <v>1994</v>
      </c>
    </row>
    <row r="3" spans="1:13" s="111" customFormat="1" ht="132">
      <c r="A3" s="635">
        <v>1</v>
      </c>
      <c r="B3" s="107" t="s">
        <v>1954</v>
      </c>
      <c r="C3" s="107" t="s">
        <v>255</v>
      </c>
      <c r="D3" s="107" t="s">
        <v>296</v>
      </c>
      <c r="E3" s="107" t="s">
        <v>256</v>
      </c>
      <c r="F3" s="637">
        <v>99</v>
      </c>
      <c r="G3" s="259" t="s">
        <v>142</v>
      </c>
      <c r="H3" s="638">
        <f>_xlfn.SUMIFS('[3]VB'!$G$3:$G$14,'[3]VB'!$B$3:$B$14,B3,'[3]VB'!$E$3:$E$14,E3)</f>
        <v>240</v>
      </c>
      <c r="I3" s="194">
        <v>240</v>
      </c>
      <c r="J3" s="635">
        <f>I3-H3</f>
        <v>0</v>
      </c>
      <c r="K3" s="107" t="s">
        <v>144</v>
      </c>
      <c r="L3" s="110">
        <v>917</v>
      </c>
      <c r="M3" s="632" t="s">
        <v>1997</v>
      </c>
    </row>
    <row r="4" spans="1:13" s="111" customFormat="1" ht="132">
      <c r="A4" s="635">
        <f>A3+1</f>
        <v>2</v>
      </c>
      <c r="B4" s="107" t="s">
        <v>1955</v>
      </c>
      <c r="C4" s="107" t="s">
        <v>255</v>
      </c>
      <c r="D4" s="107" t="s">
        <v>296</v>
      </c>
      <c r="E4" s="107" t="s">
        <v>177</v>
      </c>
      <c r="F4" s="637">
        <v>109</v>
      </c>
      <c r="G4" s="639" t="s">
        <v>143</v>
      </c>
      <c r="H4" s="638">
        <f>_xlfn.SUMIFS('[3]VB'!$G$3:$G$14,'[3]VB'!$B$3:$B$14,B4,'[3]VB'!$E$3:$E$14,E4)</f>
        <v>90</v>
      </c>
      <c r="I4" s="194">
        <v>120</v>
      </c>
      <c r="J4" s="635">
        <f>I4-H4</f>
        <v>30</v>
      </c>
      <c r="K4" s="107" t="s">
        <v>145</v>
      </c>
      <c r="L4" s="632" t="s">
        <v>194</v>
      </c>
      <c r="M4" s="632" t="s">
        <v>1997</v>
      </c>
    </row>
    <row r="5" spans="1:13" s="25" customFormat="1" ht="16.5">
      <c r="A5" s="19"/>
      <c r="B5" s="24" t="s">
        <v>295</v>
      </c>
      <c r="C5" s="24"/>
      <c r="D5" s="24"/>
      <c r="E5" s="24"/>
      <c r="F5" s="24"/>
      <c r="G5" s="24"/>
      <c r="H5" s="638">
        <f>_xlfn.SUMIFS('[3]VB'!$G$3:$G$14,'[3]VB'!$B$3:$B$14,B5,'[3]VB'!$E$3:$E$14,E5)</f>
        <v>0</v>
      </c>
      <c r="I5" s="22">
        <f>SUMIF(I3:I4,"&gt;0")</f>
        <v>360</v>
      </c>
      <c r="J5" s="22">
        <f>SUMIF(J3:J4,"&gt;0")</f>
        <v>30</v>
      </c>
      <c r="K5" s="24"/>
      <c r="L5" s="17"/>
      <c r="M5" s="17"/>
    </row>
    <row r="6" spans="1:6" ht="16.5">
      <c r="A6" s="42"/>
      <c r="B6" s="39"/>
      <c r="C6" s="43"/>
      <c r="D6" s="43"/>
      <c r="E6" s="43"/>
      <c r="F6" s="44"/>
    </row>
    <row r="7" spans="1:11" ht="47.25">
      <c r="A7" s="42"/>
      <c r="B7" s="39"/>
      <c r="C7" s="43"/>
      <c r="D7" s="43"/>
      <c r="E7" s="43"/>
      <c r="G7" s="52" t="s">
        <v>180</v>
      </c>
      <c r="H7" s="5" t="s">
        <v>33</v>
      </c>
      <c r="I7" s="5" t="s">
        <v>326</v>
      </c>
      <c r="J7" s="5" t="s">
        <v>34</v>
      </c>
      <c r="K7" s="6" t="s">
        <v>195</v>
      </c>
    </row>
    <row r="8" spans="1:11" ht="16.5">
      <c r="A8" s="42"/>
      <c r="B8" s="39"/>
      <c r="C8" s="43"/>
      <c r="D8" s="43"/>
      <c r="E8" s="43"/>
      <c r="G8" s="70" t="s">
        <v>178</v>
      </c>
      <c r="H8" s="70">
        <f>SUM(H3:H4)</f>
        <v>330</v>
      </c>
      <c r="I8" s="70">
        <f>SUM(I3:I4)</f>
        <v>360</v>
      </c>
      <c r="J8" s="70">
        <f>SUMIF(J3:J4,"&gt;0")</f>
        <v>30</v>
      </c>
      <c r="K8" s="88" t="str">
        <f>IF(J8&gt;0,"Tiếp tục phát triển","Lưu lượng đã hết")</f>
        <v>Tiếp tục phát triển</v>
      </c>
    </row>
    <row r="9" spans="1:11" ht="16.5">
      <c r="A9" s="42"/>
      <c r="B9" s="39"/>
      <c r="C9" s="43"/>
      <c r="D9" s="43"/>
      <c r="E9" s="43"/>
      <c r="G9" s="70" t="s">
        <v>179</v>
      </c>
      <c r="H9" s="70">
        <v>0</v>
      </c>
      <c r="I9" s="70">
        <v>0</v>
      </c>
      <c r="J9" s="70">
        <v>0</v>
      </c>
      <c r="K9" s="88" t="str">
        <f>IF(J9&gt;0,"Tiếp tục phát triển","Lưu lượng đã hết")</f>
        <v>Lưu lượng đã hết</v>
      </c>
    </row>
    <row r="10" spans="1:13" s="57" customFormat="1" ht="16.5">
      <c r="A10" s="62"/>
      <c r="B10" s="69"/>
      <c r="C10" s="32"/>
      <c r="D10" s="32"/>
      <c r="E10" s="32"/>
      <c r="F10" s="63"/>
      <c r="G10" s="70" t="s">
        <v>774</v>
      </c>
      <c r="H10" s="70">
        <v>0</v>
      </c>
      <c r="I10" s="70">
        <v>0</v>
      </c>
      <c r="J10" s="70">
        <v>0</v>
      </c>
      <c r="K10" s="88" t="str">
        <f>IF(J10&gt;0,"Tiếp tục phát triển","Lưu lượng đã hết")</f>
        <v>Lưu lượng đã hết</v>
      </c>
      <c r="L10" s="31"/>
      <c r="M10" s="31"/>
    </row>
    <row r="11" spans="3:13" s="27" customFormat="1" ht="16.5">
      <c r="C11" s="28"/>
      <c r="D11" s="28"/>
      <c r="E11" s="28"/>
      <c r="G11" s="70" t="s">
        <v>384</v>
      </c>
      <c r="H11" s="70">
        <v>0</v>
      </c>
      <c r="I11" s="70">
        <v>0</v>
      </c>
      <c r="J11" s="70">
        <v>0</v>
      </c>
      <c r="K11" s="88" t="str">
        <f>IF(J11&gt;0,"Tiếp tục phát triển","Lưu lượng đã hết")</f>
        <v>Lưu lượng đã hết</v>
      </c>
      <c r="L11" s="31"/>
      <c r="M11" s="31"/>
    </row>
    <row r="12" spans="2:11" ht="16.5">
      <c r="B12" s="27"/>
      <c r="C12" s="28"/>
      <c r="D12" s="28"/>
      <c r="E12" s="28"/>
      <c r="F12" s="33"/>
      <c r="G12" s="70" t="s">
        <v>385</v>
      </c>
      <c r="H12" s="70">
        <v>0</v>
      </c>
      <c r="I12" s="70">
        <v>0</v>
      </c>
      <c r="J12" s="70">
        <v>0</v>
      </c>
      <c r="K12" s="88" t="str">
        <f>IF(J12&gt;0,"Tiếp tục phát triển","Lưu lượng đã hết")</f>
        <v>Lưu lượng đã hết</v>
      </c>
    </row>
    <row r="13" spans="2:11" ht="16.5">
      <c r="B13" s="27"/>
      <c r="C13" s="28"/>
      <c r="D13" s="28"/>
      <c r="E13" s="28"/>
      <c r="F13" s="33"/>
      <c r="G13" s="63"/>
      <c r="H13" s="63">
        <f>SUM(H8:H12)</f>
        <v>330</v>
      </c>
      <c r="I13" s="63">
        <f>SUM(I8:I12)</f>
        <v>360</v>
      </c>
      <c r="J13" s="63">
        <f>SUM(J8:J12)</f>
        <v>30</v>
      </c>
      <c r="K13" s="112"/>
    </row>
    <row r="14" spans="1:10" ht="16.5">
      <c r="A14" s="42"/>
      <c r="B14" s="39"/>
      <c r="C14" s="43"/>
      <c r="D14" s="43"/>
      <c r="E14" s="43"/>
      <c r="F14" s="44"/>
      <c r="H14" s="29" t="str">
        <f>IF(SUM(H8:H12)=H5,"Yes","No")</f>
        <v>No</v>
      </c>
      <c r="I14" s="29" t="str">
        <f>IF(SUM(I8:I12)=I5,"Yes","No")</f>
        <v>Yes</v>
      </c>
      <c r="J14" s="29" t="str">
        <f>IF(SUM(J8:J12)=J5,"Yes","No")</f>
        <v>Yes</v>
      </c>
    </row>
    <row r="15" ht="16.5">
      <c r="B15" s="39"/>
    </row>
  </sheetData>
  <sheetProtection/>
  <mergeCells count="1">
    <mergeCell ref="A1:L1"/>
  </mergeCells>
  <printOptions horizontalCentered="1"/>
  <pageMargins left="0" right="0" top="0.5118110236220472" bottom="0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">
      <pane xSplit="8" ySplit="2" topLeftCell="I3" activePane="bottomRight" state="frozen"/>
      <selection pane="topLeft" activeCell="H61" sqref="H61"/>
      <selection pane="topRight" activeCell="H61" sqref="H61"/>
      <selection pane="bottomLeft" activeCell="H61" sqref="H61"/>
      <selection pane="bottomRight" activeCell="H3" sqref="H3"/>
    </sheetView>
  </sheetViews>
  <sheetFormatPr defaultColWidth="9" defaultRowHeight="15"/>
  <cols>
    <col min="1" max="1" width="3.3984375" style="26" bestFit="1" customWidth="1"/>
    <col min="2" max="2" width="11.69921875" style="27" bestFit="1" customWidth="1"/>
    <col min="3" max="3" width="21.3984375" style="28" bestFit="1" customWidth="1"/>
    <col min="4" max="4" width="12.09765625" style="28" bestFit="1" customWidth="1"/>
    <col min="5" max="5" width="11.796875" style="28" bestFit="1" customWidth="1"/>
    <col min="6" max="6" width="6.09765625" style="33" bestFit="1" customWidth="1"/>
    <col min="7" max="7" width="39.69921875" style="71" customWidth="1"/>
    <col min="8" max="8" width="15.8984375" style="33" bestFit="1" customWidth="1"/>
    <col min="9" max="9" width="16" style="33" bestFit="1" customWidth="1"/>
    <col min="10" max="10" width="15.8984375" style="33" bestFit="1" customWidth="1"/>
    <col min="11" max="11" width="15.69921875" style="11" bestFit="1" customWidth="1"/>
    <col min="12" max="12" width="11.8984375" style="11" bestFit="1" customWidth="1"/>
    <col min="13" max="13" width="10.8984375" style="27" bestFit="1" customWidth="1"/>
    <col min="14" max="14" width="11.8984375" style="11" bestFit="1" customWidth="1"/>
    <col min="15" max="23" width="9" style="11" customWidth="1"/>
    <col min="24" max="25" width="11.59765625" style="11" customWidth="1"/>
    <col min="26" max="16384" width="9" style="11" customWidth="1"/>
  </cols>
  <sheetData>
    <row r="1" spans="1:18" s="1" customFormat="1" ht="92.25" customHeight="1">
      <c r="A1" s="650" t="s">
        <v>1745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</row>
    <row r="2" spans="1:25" s="7" customFormat="1" ht="78.75">
      <c r="A2" s="2" t="s">
        <v>205</v>
      </c>
      <c r="B2" s="3" t="s">
        <v>196</v>
      </c>
      <c r="C2" s="3" t="s">
        <v>197</v>
      </c>
      <c r="D2" s="3" t="s">
        <v>198</v>
      </c>
      <c r="E2" s="3" t="s">
        <v>199</v>
      </c>
      <c r="F2" s="4" t="s">
        <v>200</v>
      </c>
      <c r="G2" s="97" t="s">
        <v>338</v>
      </c>
      <c r="H2" s="5" t="s">
        <v>33</v>
      </c>
      <c r="I2" s="5" t="s">
        <v>613</v>
      </c>
      <c r="J2" s="5" t="s">
        <v>34</v>
      </c>
      <c r="K2" s="6" t="s">
        <v>195</v>
      </c>
      <c r="L2" s="2" t="s">
        <v>187</v>
      </c>
      <c r="M2" s="2" t="s">
        <v>438</v>
      </c>
      <c r="N2" s="2" t="s">
        <v>791</v>
      </c>
      <c r="O2" s="2" t="s">
        <v>1244</v>
      </c>
      <c r="P2" s="2" t="s">
        <v>1371</v>
      </c>
      <c r="Q2" s="2" t="s">
        <v>1482</v>
      </c>
      <c r="R2" s="2" t="s">
        <v>1536</v>
      </c>
      <c r="S2" s="2" t="s">
        <v>1614</v>
      </c>
      <c r="T2" s="2" t="s">
        <v>1694</v>
      </c>
      <c r="U2" s="2" t="s">
        <v>1739</v>
      </c>
      <c r="V2" s="2" t="s">
        <v>1856</v>
      </c>
      <c r="W2" s="2" t="s">
        <v>1908</v>
      </c>
      <c r="X2" s="2" t="s">
        <v>1912</v>
      </c>
      <c r="Y2" s="2" t="s">
        <v>2026</v>
      </c>
    </row>
    <row r="3" spans="1:25" s="72" customFormat="1" ht="78.75">
      <c r="A3" s="113">
        <v>1</v>
      </c>
      <c r="B3" s="8" t="s">
        <v>1205</v>
      </c>
      <c r="C3" s="115" t="s">
        <v>255</v>
      </c>
      <c r="D3" s="115" t="s">
        <v>303</v>
      </c>
      <c r="E3" s="115" t="s">
        <v>236</v>
      </c>
      <c r="F3" s="116">
        <v>130</v>
      </c>
      <c r="G3" s="117" t="s">
        <v>400</v>
      </c>
      <c r="H3" s="118">
        <f>_xlfn.SUMIFS('[3]XT'!$G$3:$G$62,'[3]XT'!$B$3:$B$62,B3,'[3]XT'!$E$3:$E$62,E3)</f>
        <v>30</v>
      </c>
      <c r="I3" s="118">
        <v>90</v>
      </c>
      <c r="J3" s="119">
        <f aca="true" t="shared" si="0" ref="J3:J30">I3-H3</f>
        <v>60</v>
      </c>
      <c r="K3" s="115" t="str">
        <f>IF(J3&gt;0,"Tiếp tục phát triển","Lưu lượng đã hết")</f>
        <v>Tiếp tục phát triển</v>
      </c>
      <c r="L3" s="120">
        <v>909</v>
      </c>
      <c r="M3" s="100"/>
      <c r="N3" s="121"/>
      <c r="O3" s="121"/>
      <c r="P3" s="121"/>
      <c r="Q3" s="121"/>
      <c r="R3" s="121"/>
      <c r="S3" s="121"/>
      <c r="T3" s="121"/>
      <c r="U3" s="13"/>
      <c r="V3" s="13"/>
      <c r="W3" s="13"/>
      <c r="X3" s="13"/>
      <c r="Y3" s="617" t="s">
        <v>2027</v>
      </c>
    </row>
    <row r="4" spans="1:25" s="72" customFormat="1" ht="110.25">
      <c r="A4" s="113">
        <f aca="true" t="shared" si="1" ref="A4:A30">A3+1</f>
        <v>2</v>
      </c>
      <c r="B4" s="114" t="s">
        <v>1206</v>
      </c>
      <c r="C4" s="115" t="s">
        <v>255</v>
      </c>
      <c r="D4" s="115" t="s">
        <v>303</v>
      </c>
      <c r="E4" s="115" t="s">
        <v>256</v>
      </c>
      <c r="F4" s="116">
        <v>120</v>
      </c>
      <c r="G4" s="117" t="s">
        <v>388</v>
      </c>
      <c r="H4" s="118">
        <f>_xlfn.SUMIFS('[3]XT'!$G$3:$G$62,'[3]XT'!$B$3:$B$62,B4,'[3]XT'!$E$3:$E$62,E4)</f>
        <v>630</v>
      </c>
      <c r="I4" s="118">
        <v>630</v>
      </c>
      <c r="J4" s="119">
        <f t="shared" si="0"/>
        <v>0</v>
      </c>
      <c r="K4" s="115" t="str">
        <f>IF(J4&gt;0,"Tiếp tục phát triển","Lưu lượng đã hết")</f>
        <v>Lưu lượng đã hết</v>
      </c>
      <c r="L4" s="120">
        <v>908</v>
      </c>
      <c r="M4" s="100"/>
      <c r="N4" s="121"/>
      <c r="O4" s="121"/>
      <c r="P4" s="121"/>
      <c r="Q4" s="121"/>
      <c r="R4" s="121"/>
      <c r="S4" s="120" t="s">
        <v>1618</v>
      </c>
      <c r="T4" s="120"/>
      <c r="U4" s="102">
        <v>908</v>
      </c>
      <c r="V4" s="102"/>
      <c r="W4" s="102"/>
      <c r="X4" s="102"/>
      <c r="Y4" s="102"/>
    </row>
    <row r="5" spans="1:25" s="72" customFormat="1" ht="47.25">
      <c r="A5" s="113">
        <f t="shared" si="1"/>
        <v>3</v>
      </c>
      <c r="B5" s="114" t="s">
        <v>1207</v>
      </c>
      <c r="C5" s="115" t="s">
        <v>255</v>
      </c>
      <c r="D5" s="115" t="s">
        <v>303</v>
      </c>
      <c r="E5" s="115" t="s">
        <v>177</v>
      </c>
      <c r="F5" s="119">
        <v>130</v>
      </c>
      <c r="G5" s="117" t="s">
        <v>789</v>
      </c>
      <c r="H5" s="118">
        <f>_xlfn.SUMIFS('[3]XT'!$G$3:$G$62,'[3]XT'!$B$3:$B$62,B5,'[3]XT'!$E$3:$E$62,E5)</f>
        <v>354</v>
      </c>
      <c r="I5" s="118">
        <v>324</v>
      </c>
      <c r="J5" s="119">
        <f t="shared" si="0"/>
        <v>-30</v>
      </c>
      <c r="K5" s="115" t="str">
        <f>IF(J5&gt;0,"Tiếp tục phát triển","Lưu lượng đã hết")</f>
        <v>Lưu lượng đã hết</v>
      </c>
      <c r="L5" s="120">
        <v>911</v>
      </c>
      <c r="M5" s="100"/>
      <c r="N5" s="121"/>
      <c r="O5" s="121"/>
      <c r="P5" s="121"/>
      <c r="Q5" s="121"/>
      <c r="R5" s="121"/>
      <c r="S5" s="121"/>
      <c r="T5" s="121"/>
      <c r="U5" s="13"/>
      <c r="V5" s="13"/>
      <c r="W5" s="13"/>
      <c r="X5" s="13"/>
      <c r="Y5" s="13"/>
    </row>
    <row r="6" spans="1:25" s="561" customFormat="1" ht="94.5">
      <c r="A6" s="553"/>
      <c r="B6" s="554" t="s">
        <v>1208</v>
      </c>
      <c r="C6" s="555" t="s">
        <v>255</v>
      </c>
      <c r="D6" s="555" t="s">
        <v>304</v>
      </c>
      <c r="E6" s="555" t="s">
        <v>262</v>
      </c>
      <c r="F6" s="606">
        <v>130</v>
      </c>
      <c r="G6" s="607" t="s">
        <v>389</v>
      </c>
      <c r="H6" s="118">
        <f>_xlfn.SUMIFS('[3]XT'!$G$3:$G$62,'[3]XT'!$B$3:$B$62,B6,'[3]XT'!$E$3:$E$62,E6)</f>
        <v>0</v>
      </c>
      <c r="I6" s="557">
        <v>210</v>
      </c>
      <c r="J6" s="556">
        <f t="shared" si="0"/>
        <v>210</v>
      </c>
      <c r="K6" s="555" t="s">
        <v>152</v>
      </c>
      <c r="L6" s="608">
        <v>910</v>
      </c>
      <c r="M6" s="558"/>
      <c r="N6" s="559"/>
      <c r="O6" s="559"/>
      <c r="P6" s="559"/>
      <c r="Q6" s="559"/>
      <c r="R6" s="559"/>
      <c r="S6" s="559"/>
      <c r="T6" s="559"/>
      <c r="U6" s="253"/>
      <c r="V6" s="253"/>
      <c r="W6" s="253"/>
      <c r="X6" s="253"/>
      <c r="Y6" s="253"/>
    </row>
    <row r="7" spans="1:25" s="72" customFormat="1" ht="110.25">
      <c r="A7" s="113">
        <f>A5+1</f>
        <v>4</v>
      </c>
      <c r="B7" s="292" t="s">
        <v>611</v>
      </c>
      <c r="C7" s="616" t="s">
        <v>255</v>
      </c>
      <c r="D7" s="616" t="s">
        <v>303</v>
      </c>
      <c r="E7" s="616" t="s">
        <v>201</v>
      </c>
      <c r="F7" s="72">
        <v>150</v>
      </c>
      <c r="G7" s="117" t="s">
        <v>612</v>
      </c>
      <c r="H7" s="118">
        <f>_xlfn.SUMIFS('[3]XT'!$G$3:$G$62,'[3]XT'!$B$3:$B$62,B7,'[3]XT'!$E$3:$E$62,E7)</f>
        <v>30</v>
      </c>
      <c r="I7" s="118">
        <v>540</v>
      </c>
      <c r="J7" s="119">
        <f t="shared" si="0"/>
        <v>510</v>
      </c>
      <c r="K7" s="115" t="str">
        <f aca="true" t="shared" si="2" ref="K7:K30">IF(J7&gt;0,"Tiếp tục phát triển","Lưu lượng đã hết")</f>
        <v>Tiếp tục phát triển</v>
      </c>
      <c r="L7" s="120"/>
      <c r="M7" s="100">
        <v>1235</v>
      </c>
      <c r="N7" s="121"/>
      <c r="O7" s="121"/>
      <c r="P7" s="121"/>
      <c r="Q7" s="121"/>
      <c r="R7" s="120" t="s">
        <v>1542</v>
      </c>
      <c r="S7" s="121"/>
      <c r="T7" s="121"/>
      <c r="U7" s="13"/>
      <c r="V7" s="13"/>
      <c r="W7" s="13"/>
      <c r="X7" s="13"/>
      <c r="Y7" s="13"/>
    </row>
    <row r="8" spans="1:25" s="72" customFormat="1" ht="31.5">
      <c r="A8" s="113">
        <f t="shared" si="1"/>
        <v>5</v>
      </c>
      <c r="B8" s="292" t="s">
        <v>1209</v>
      </c>
      <c r="C8" s="115" t="s">
        <v>255</v>
      </c>
      <c r="D8" s="115" t="s">
        <v>303</v>
      </c>
      <c r="E8" s="121" t="s">
        <v>279</v>
      </c>
      <c r="F8" s="272">
        <v>130</v>
      </c>
      <c r="G8" s="117" t="s">
        <v>395</v>
      </c>
      <c r="H8" s="118">
        <f>_xlfn.SUMIFS('[3]XT'!$G$3:$G$62,'[3]XT'!$B$3:$B$62,B8,'[3]XT'!$E$3:$E$62,E8)</f>
        <v>150</v>
      </c>
      <c r="I8" s="121">
        <v>180</v>
      </c>
      <c r="J8" s="119">
        <f t="shared" si="0"/>
        <v>30</v>
      </c>
      <c r="K8" s="115" t="str">
        <f t="shared" si="2"/>
        <v>Tiếp tục phát triển</v>
      </c>
      <c r="L8" s="120">
        <v>912</v>
      </c>
      <c r="M8" s="100"/>
      <c r="N8" s="121"/>
      <c r="O8" s="121"/>
      <c r="P8" s="121"/>
      <c r="Q8" s="121"/>
      <c r="R8" s="121"/>
      <c r="S8" s="121"/>
      <c r="T8" s="121"/>
      <c r="U8" s="24"/>
      <c r="V8" s="24"/>
      <c r="W8" s="24"/>
      <c r="X8" s="24"/>
      <c r="Y8" s="24"/>
    </row>
    <row r="9" spans="1:25" s="57" customFormat="1" ht="49.5">
      <c r="A9" s="273">
        <f t="shared" si="1"/>
        <v>6</v>
      </c>
      <c r="B9" s="274" t="s">
        <v>1207</v>
      </c>
      <c r="C9" s="275" t="s">
        <v>255</v>
      </c>
      <c r="D9" s="275" t="s">
        <v>303</v>
      </c>
      <c r="E9" s="275" t="s">
        <v>177</v>
      </c>
      <c r="F9" s="55">
        <v>125</v>
      </c>
      <c r="G9" s="12" t="s">
        <v>1265</v>
      </c>
      <c r="H9" s="118">
        <f>_xlfn.SUMIFS('[3]XT'!$G$3:$G$62,'[3]XT'!$B$3:$B$62,B9,'[3]XT'!$E$3:$E$62,E9)</f>
        <v>354</v>
      </c>
      <c r="I9" s="10">
        <f>386+300</f>
        <v>686</v>
      </c>
      <c r="J9" s="10">
        <f t="shared" si="0"/>
        <v>332</v>
      </c>
      <c r="K9" s="88" t="str">
        <f t="shared" si="2"/>
        <v>Tiếp tục phát triển</v>
      </c>
      <c r="L9" s="17"/>
      <c r="M9" s="17"/>
      <c r="N9" s="13"/>
      <c r="O9" s="12" t="s">
        <v>1266</v>
      </c>
      <c r="P9" s="12"/>
      <c r="Q9" s="13"/>
      <c r="R9" s="13"/>
      <c r="S9" s="13"/>
      <c r="T9" s="13"/>
      <c r="U9" s="165"/>
      <c r="V9" s="165"/>
      <c r="W9" s="165"/>
      <c r="X9" s="165"/>
      <c r="Y9" s="165"/>
    </row>
    <row r="10" spans="1:25" s="57" customFormat="1" ht="115.5">
      <c r="A10" s="273">
        <f t="shared" si="1"/>
        <v>7</v>
      </c>
      <c r="B10" s="274" t="s">
        <v>1884</v>
      </c>
      <c r="C10" s="275" t="s">
        <v>246</v>
      </c>
      <c r="D10" s="275" t="s">
        <v>303</v>
      </c>
      <c r="E10" s="275" t="s">
        <v>247</v>
      </c>
      <c r="F10" s="55">
        <v>175</v>
      </c>
      <c r="G10" s="12" t="s">
        <v>1885</v>
      </c>
      <c r="H10" s="118">
        <f>_xlfn.SUMIFS('[3]XT'!$G$3:$G$62,'[3]XT'!$B$3:$B$62,B10,'[3]XT'!$E$3:$E$62,E10)</f>
        <v>30</v>
      </c>
      <c r="I10" s="10">
        <v>30</v>
      </c>
      <c r="J10" s="10">
        <f>I10-H10</f>
        <v>0</v>
      </c>
      <c r="K10" s="88" t="str">
        <f>IF(J10&gt;0,"Tiếp tục phát triển","Lưu lượng đã hết")</f>
        <v>Lưu lượng đã hết</v>
      </c>
      <c r="L10" s="17"/>
      <c r="M10" s="17"/>
      <c r="N10" s="13"/>
      <c r="O10" s="12"/>
      <c r="P10" s="12"/>
      <c r="Q10" s="13"/>
      <c r="R10" s="13"/>
      <c r="S10" s="13"/>
      <c r="T10" s="13"/>
      <c r="U10" s="165"/>
      <c r="V10" s="165"/>
      <c r="W10" s="258" t="s">
        <v>1909</v>
      </c>
      <c r="X10" s="177" t="s">
        <v>1948</v>
      </c>
      <c r="Y10" s="177"/>
    </row>
    <row r="11" spans="1:25" s="72" customFormat="1" ht="63.75">
      <c r="A11" s="35">
        <f>A10+1</f>
        <v>8</v>
      </c>
      <c r="B11" s="8" t="s">
        <v>1210</v>
      </c>
      <c r="C11" s="115" t="s">
        <v>237</v>
      </c>
      <c r="D11" s="115" t="s">
        <v>303</v>
      </c>
      <c r="E11" s="115" t="s">
        <v>1024</v>
      </c>
      <c r="F11" s="116">
        <v>280</v>
      </c>
      <c r="G11" s="269" t="s">
        <v>1715</v>
      </c>
      <c r="H11" s="118">
        <f>_xlfn.SUMIFS('[3]XT'!$G$3:$G$62,'[3]XT'!$B$3:$B$62,B11,'[3]XT'!$E$3:$E$62,E11)</f>
        <v>15</v>
      </c>
      <c r="I11" s="118">
        <v>150</v>
      </c>
      <c r="J11" s="119">
        <f t="shared" si="0"/>
        <v>135</v>
      </c>
      <c r="K11" s="115" t="str">
        <f t="shared" si="2"/>
        <v>Tiếp tục phát triển</v>
      </c>
      <c r="L11" s="120">
        <v>70</v>
      </c>
      <c r="M11" s="100"/>
      <c r="N11" s="121"/>
      <c r="O11" s="121"/>
      <c r="P11" s="121"/>
      <c r="Q11" s="121"/>
      <c r="R11" s="121"/>
      <c r="S11" s="121"/>
      <c r="T11" s="121" t="s">
        <v>1716</v>
      </c>
      <c r="U11" s="284" t="s">
        <v>1744</v>
      </c>
      <c r="V11" s="284"/>
      <c r="W11" s="284"/>
      <c r="X11" s="284"/>
      <c r="Y11" s="284"/>
    </row>
    <row r="12" spans="1:25" s="72" customFormat="1" ht="63">
      <c r="A12" s="35">
        <f t="shared" si="1"/>
        <v>9</v>
      </c>
      <c r="B12" s="8" t="s">
        <v>1388</v>
      </c>
      <c r="C12" s="115" t="s">
        <v>237</v>
      </c>
      <c r="D12" s="115" t="s">
        <v>303</v>
      </c>
      <c r="E12" s="115" t="s">
        <v>1383</v>
      </c>
      <c r="F12" s="116">
        <v>280</v>
      </c>
      <c r="G12" s="117" t="s">
        <v>1389</v>
      </c>
      <c r="H12" s="118">
        <f>_xlfn.SUMIFS('[3]XT'!$G$3:$G$62,'[3]XT'!$B$3:$B$62,B12,'[3]XT'!$E$3:$E$62,E12)</f>
        <v>0</v>
      </c>
      <c r="I12" s="118">
        <v>90</v>
      </c>
      <c r="J12" s="119">
        <f>I12-H12</f>
        <v>90</v>
      </c>
      <c r="K12" s="115" t="str">
        <f>IF(J12&gt;0,"Tiếp tục phát triển","Lưu lượng đã hết")</f>
        <v>Tiếp tục phát triển</v>
      </c>
      <c r="L12" s="120"/>
      <c r="M12" s="100"/>
      <c r="N12" s="121"/>
      <c r="O12" s="121"/>
      <c r="P12" s="121">
        <v>3879</v>
      </c>
      <c r="Q12" s="121"/>
      <c r="R12" s="121"/>
      <c r="S12" s="121"/>
      <c r="T12" s="121"/>
      <c r="U12" s="165"/>
      <c r="V12" s="165"/>
      <c r="W12" s="165"/>
      <c r="X12" s="165"/>
      <c r="Y12" s="165"/>
    </row>
    <row r="13" spans="1:25" s="72" customFormat="1" ht="94.5">
      <c r="A13" s="35">
        <f t="shared" si="1"/>
        <v>10</v>
      </c>
      <c r="B13" s="114" t="s">
        <v>801</v>
      </c>
      <c r="C13" s="115" t="s">
        <v>293</v>
      </c>
      <c r="D13" s="115" t="s">
        <v>303</v>
      </c>
      <c r="E13" s="115" t="s">
        <v>794</v>
      </c>
      <c r="F13" s="116">
        <v>230</v>
      </c>
      <c r="G13" s="117" t="s">
        <v>394</v>
      </c>
      <c r="H13" s="118">
        <f>_xlfn.SUMIFS('[3]XT'!$G$3:$G$62,'[3]XT'!$B$3:$B$62,B13,'[3]XT'!$E$3:$E$62,E13)</f>
        <v>30</v>
      </c>
      <c r="I13" s="13">
        <v>300</v>
      </c>
      <c r="J13" s="119">
        <f t="shared" si="0"/>
        <v>270</v>
      </c>
      <c r="K13" s="115" t="str">
        <f t="shared" si="2"/>
        <v>Tiếp tục phát triển</v>
      </c>
      <c r="L13" s="120">
        <v>818</v>
      </c>
      <c r="M13" s="120" t="s">
        <v>783</v>
      </c>
      <c r="N13" s="115" t="s">
        <v>797</v>
      </c>
      <c r="O13" s="121"/>
      <c r="P13" s="121"/>
      <c r="Q13" s="121"/>
      <c r="R13" s="121"/>
      <c r="S13" s="121"/>
      <c r="T13" s="121"/>
      <c r="U13" s="24"/>
      <c r="V13" s="24"/>
      <c r="W13" s="24"/>
      <c r="X13" s="24"/>
      <c r="Y13" s="24"/>
    </row>
    <row r="14" spans="1:25" s="72" customFormat="1" ht="78.75">
      <c r="A14" s="35">
        <f t="shared" si="1"/>
        <v>11</v>
      </c>
      <c r="B14" s="114" t="s">
        <v>1671</v>
      </c>
      <c r="C14" s="115" t="s">
        <v>293</v>
      </c>
      <c r="D14" s="115" t="s">
        <v>303</v>
      </c>
      <c r="E14" s="115" t="s">
        <v>253</v>
      </c>
      <c r="F14" s="116">
        <v>270</v>
      </c>
      <c r="G14" s="117" t="s">
        <v>1953</v>
      </c>
      <c r="H14" s="118">
        <f>_xlfn.SUMIFS('[3]XT'!$G$3:$G$62,'[3]XT'!$B$3:$B$62,B14,'[3]XT'!$E$3:$E$62,E14)</f>
        <v>0</v>
      </c>
      <c r="I14" s="13">
        <v>300</v>
      </c>
      <c r="J14" s="119">
        <f t="shared" si="0"/>
        <v>300</v>
      </c>
      <c r="K14" s="115" t="str">
        <f t="shared" si="2"/>
        <v>Tiếp tục phát triển</v>
      </c>
      <c r="L14" s="120"/>
      <c r="M14" s="120"/>
      <c r="N14" s="115"/>
      <c r="O14" s="121"/>
      <c r="P14" s="121"/>
      <c r="Q14" s="121"/>
      <c r="R14" s="121"/>
      <c r="S14" s="121">
        <v>5552</v>
      </c>
      <c r="T14" s="121"/>
      <c r="U14" s="13"/>
      <c r="V14" s="13"/>
      <c r="W14" s="13"/>
      <c r="X14" s="13"/>
      <c r="Y14" s="13"/>
    </row>
    <row r="15" spans="1:25" s="536" customFormat="1" ht="94.5">
      <c r="A15" s="505">
        <f t="shared" si="1"/>
        <v>12</v>
      </c>
      <c r="B15" s="530" t="s">
        <v>1211</v>
      </c>
      <c r="C15" s="531" t="s">
        <v>276</v>
      </c>
      <c r="D15" s="531" t="s">
        <v>303</v>
      </c>
      <c r="E15" s="531" t="s">
        <v>284</v>
      </c>
      <c r="F15" s="532">
        <v>370</v>
      </c>
      <c r="G15" s="533" t="s">
        <v>1248</v>
      </c>
      <c r="H15" s="118">
        <f>_xlfn.SUMIFS('[3]XT'!$G$3:$G$62,'[3]XT'!$B$3:$B$62,B15,'[3]XT'!$E$3:$E$62,E15)</f>
        <v>0</v>
      </c>
      <c r="I15" s="521">
        <v>60</v>
      </c>
      <c r="J15" s="534">
        <f aca="true" t="shared" si="3" ref="J15:J24">I15-H15</f>
        <v>60</v>
      </c>
      <c r="K15" s="531" t="str">
        <f t="shared" si="2"/>
        <v>Tiếp tục phát triển</v>
      </c>
      <c r="L15" s="535">
        <v>9</v>
      </c>
      <c r="M15" s="500" t="s">
        <v>872</v>
      </c>
      <c r="N15" s="500"/>
      <c r="O15" s="500" t="s">
        <v>806</v>
      </c>
      <c r="P15" s="500"/>
      <c r="Q15" s="521"/>
      <c r="R15" s="521"/>
      <c r="S15" s="521"/>
      <c r="T15" s="521"/>
      <c r="U15" s="472"/>
      <c r="V15" s="472"/>
      <c r="W15" s="472"/>
      <c r="X15" s="472"/>
      <c r="Y15" s="472"/>
    </row>
    <row r="16" spans="1:25" s="187" customFormat="1" ht="49.5">
      <c r="A16" s="113">
        <f t="shared" si="1"/>
        <v>13</v>
      </c>
      <c r="B16" s="153" t="s">
        <v>757</v>
      </c>
      <c r="C16" s="154" t="s">
        <v>277</v>
      </c>
      <c r="D16" s="154" t="s">
        <v>303</v>
      </c>
      <c r="E16" s="154" t="s">
        <v>283</v>
      </c>
      <c r="F16" s="155">
        <v>285</v>
      </c>
      <c r="G16" s="154" t="s">
        <v>758</v>
      </c>
      <c r="H16" s="118">
        <f>_xlfn.SUMIFS('[3]XT'!$G$3:$G$62,'[3]XT'!$B$3:$B$62,B16,'[3]XT'!$E$3:$E$62,E16)</f>
        <v>0</v>
      </c>
      <c r="I16" s="163">
        <v>30</v>
      </c>
      <c r="J16" s="156">
        <f t="shared" si="3"/>
        <v>30</v>
      </c>
      <c r="K16" s="160" t="str">
        <f t="shared" si="2"/>
        <v>Tiếp tục phát triển</v>
      </c>
      <c r="L16" s="157"/>
      <c r="M16" s="157">
        <v>1305</v>
      </c>
      <c r="N16" s="193"/>
      <c r="O16" s="193"/>
      <c r="P16" s="193"/>
      <c r="Q16" s="193"/>
      <c r="R16" s="193"/>
      <c r="S16" s="193"/>
      <c r="T16" s="193"/>
      <c r="U16" s="165"/>
      <c r="V16" s="165"/>
      <c r="W16" s="165"/>
      <c r="X16" s="165"/>
      <c r="Y16" s="165"/>
    </row>
    <row r="17" spans="1:25" s="158" customFormat="1" ht="66">
      <c r="A17" s="113">
        <f t="shared" si="1"/>
        <v>14</v>
      </c>
      <c r="B17" s="153" t="s">
        <v>548</v>
      </c>
      <c r="C17" s="164" t="s">
        <v>249</v>
      </c>
      <c r="D17" s="164" t="s">
        <v>303</v>
      </c>
      <c r="E17" s="164" t="s">
        <v>216</v>
      </c>
      <c r="F17" s="156">
        <v>375</v>
      </c>
      <c r="G17" s="154" t="s">
        <v>549</v>
      </c>
      <c r="H17" s="118">
        <f>_xlfn.SUMIFS('[3]XT'!$G$3:$G$62,'[3]XT'!$B$3:$B$62,B17,'[3]XT'!$E$3:$E$62,E17)</f>
        <v>0</v>
      </c>
      <c r="I17" s="156">
        <v>30</v>
      </c>
      <c r="J17" s="156">
        <f t="shared" si="3"/>
        <v>30</v>
      </c>
      <c r="K17" s="154" t="str">
        <f aca="true" t="shared" si="4" ref="K17:K24">IF(J17&gt;0,"Tiếp tục phát triển","Lưu lượng đã hết")</f>
        <v>Tiếp tục phát triển</v>
      </c>
      <c r="L17" s="157"/>
      <c r="M17" s="157">
        <v>1200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1:25" s="158" customFormat="1" ht="132">
      <c r="A18" s="113">
        <f t="shared" si="1"/>
        <v>15</v>
      </c>
      <c r="B18" s="157" t="s">
        <v>560</v>
      </c>
      <c r="C18" s="160" t="s">
        <v>202</v>
      </c>
      <c r="D18" s="160" t="s">
        <v>303</v>
      </c>
      <c r="E18" s="160" t="s">
        <v>386</v>
      </c>
      <c r="F18" s="161">
        <v>395</v>
      </c>
      <c r="G18" s="160" t="s">
        <v>868</v>
      </c>
      <c r="H18" s="118">
        <f>_xlfn.SUMIFS('[3]XT'!$G$3:$G$62,'[3]XT'!$B$3:$B$62,B18,'[3]XT'!$E$3:$E$62,E18)</f>
        <v>0</v>
      </c>
      <c r="I18" s="162">
        <v>30</v>
      </c>
      <c r="J18" s="156">
        <f t="shared" si="3"/>
        <v>30</v>
      </c>
      <c r="K18" s="160" t="str">
        <f t="shared" si="4"/>
        <v>Tiếp tục phát triển</v>
      </c>
      <c r="L18" s="157"/>
      <c r="M18" s="157">
        <v>1210</v>
      </c>
      <c r="N18" s="160" t="s">
        <v>1223</v>
      </c>
      <c r="O18" s="165"/>
      <c r="P18" s="165"/>
      <c r="Q18" s="165"/>
      <c r="R18" s="165"/>
      <c r="S18" s="165"/>
      <c r="T18" s="165"/>
      <c r="U18" s="13"/>
      <c r="V18" s="13"/>
      <c r="W18" s="13"/>
      <c r="X18" s="13"/>
      <c r="Y18" s="13"/>
    </row>
    <row r="19" spans="1:25" s="158" customFormat="1" ht="49.5">
      <c r="A19" s="113">
        <f t="shared" si="1"/>
        <v>16</v>
      </c>
      <c r="B19" s="153" t="s">
        <v>575</v>
      </c>
      <c r="C19" s="164" t="s">
        <v>274</v>
      </c>
      <c r="D19" s="164" t="s">
        <v>303</v>
      </c>
      <c r="E19" s="164" t="s">
        <v>357</v>
      </c>
      <c r="F19" s="156">
        <v>360</v>
      </c>
      <c r="G19" s="154" t="s">
        <v>576</v>
      </c>
      <c r="H19" s="118">
        <f>_xlfn.SUMIFS('[3]XT'!$G$3:$G$62,'[3]XT'!$B$3:$B$62,B19,'[3]XT'!$E$3:$E$62,E19)</f>
        <v>0</v>
      </c>
      <c r="I19" s="156">
        <v>30</v>
      </c>
      <c r="J19" s="156">
        <f>I19-H19</f>
        <v>30</v>
      </c>
      <c r="K19" s="154" t="str">
        <f t="shared" si="4"/>
        <v>Tiếp tục phát triển</v>
      </c>
      <c r="L19" s="157"/>
      <c r="M19" s="157">
        <v>1219</v>
      </c>
      <c r="N19" s="165"/>
      <c r="O19" s="165"/>
      <c r="P19" s="165"/>
      <c r="Q19" s="165"/>
      <c r="R19" s="165"/>
      <c r="S19" s="165"/>
      <c r="T19" s="165"/>
      <c r="U19" s="13"/>
      <c r="V19" s="13"/>
      <c r="W19" s="13"/>
      <c r="X19" s="13"/>
      <c r="Y19" s="13"/>
    </row>
    <row r="20" spans="1:25" s="158" customFormat="1" ht="49.5">
      <c r="A20" s="113">
        <f t="shared" si="1"/>
        <v>17</v>
      </c>
      <c r="B20" s="157" t="s">
        <v>590</v>
      </c>
      <c r="C20" s="160" t="s">
        <v>302</v>
      </c>
      <c r="D20" s="160" t="s">
        <v>303</v>
      </c>
      <c r="E20" s="160" t="s">
        <v>309</v>
      </c>
      <c r="F20" s="161">
        <v>520</v>
      </c>
      <c r="G20" s="160" t="s">
        <v>591</v>
      </c>
      <c r="H20" s="118">
        <f>_xlfn.SUMIFS('[3]XT'!$G$3:$G$62,'[3]XT'!$B$3:$B$62,B20,'[3]XT'!$E$3:$E$62,E20)</f>
        <v>0</v>
      </c>
      <c r="I20" s="162">
        <v>30</v>
      </c>
      <c r="J20" s="156">
        <f>I20-H20</f>
        <v>30</v>
      </c>
      <c r="K20" s="160" t="str">
        <f t="shared" si="4"/>
        <v>Tiếp tục phát triển</v>
      </c>
      <c r="L20" s="157"/>
      <c r="M20" s="157">
        <v>1224</v>
      </c>
      <c r="N20" s="165"/>
      <c r="O20" s="165"/>
      <c r="P20" s="165"/>
      <c r="Q20" s="165"/>
      <c r="R20" s="165"/>
      <c r="S20" s="165"/>
      <c r="T20" s="165"/>
      <c r="U20" s="13"/>
      <c r="V20" s="13"/>
      <c r="W20" s="13"/>
      <c r="X20" s="13"/>
      <c r="Y20" s="13"/>
    </row>
    <row r="21" spans="1:25" s="158" customFormat="1" ht="49.5">
      <c r="A21" s="113">
        <f t="shared" si="1"/>
        <v>18</v>
      </c>
      <c r="B21" s="157" t="s">
        <v>602</v>
      </c>
      <c r="C21" s="160" t="s">
        <v>294</v>
      </c>
      <c r="D21" s="160" t="s">
        <v>303</v>
      </c>
      <c r="E21" s="160" t="s">
        <v>1039</v>
      </c>
      <c r="F21" s="161">
        <v>250</v>
      </c>
      <c r="G21" s="160" t="s">
        <v>603</v>
      </c>
      <c r="H21" s="118">
        <f>_xlfn.SUMIFS('[3]XT'!$G$3:$G$62,'[3]XT'!$B$3:$B$62,B21,'[3]XT'!$E$3:$E$62,E21)</f>
        <v>30</v>
      </c>
      <c r="I21" s="162">
        <v>30</v>
      </c>
      <c r="J21" s="156">
        <f>I21-H21</f>
        <v>0</v>
      </c>
      <c r="K21" s="160" t="str">
        <f t="shared" si="4"/>
        <v>Lưu lượng đã hết</v>
      </c>
      <c r="L21" s="157"/>
      <c r="M21" s="157">
        <v>1230</v>
      </c>
      <c r="N21" s="165"/>
      <c r="O21" s="165"/>
      <c r="P21" s="165"/>
      <c r="Q21" s="165"/>
      <c r="R21" s="165"/>
      <c r="S21" s="165"/>
      <c r="T21" s="165"/>
      <c r="U21" s="284"/>
      <c r="V21" s="284"/>
      <c r="W21" s="284"/>
      <c r="X21" s="284"/>
      <c r="Y21" s="284"/>
    </row>
    <row r="22" spans="1:25" s="158" customFormat="1" ht="33">
      <c r="A22" s="113">
        <f t="shared" si="1"/>
        <v>19</v>
      </c>
      <c r="B22" s="153" t="s">
        <v>554</v>
      </c>
      <c r="C22" s="154" t="s">
        <v>291</v>
      </c>
      <c r="D22" s="154" t="s">
        <v>303</v>
      </c>
      <c r="E22" s="154" t="s">
        <v>803</v>
      </c>
      <c r="F22" s="155">
        <v>390</v>
      </c>
      <c r="G22" s="154" t="s">
        <v>555</v>
      </c>
      <c r="H22" s="118">
        <f>_xlfn.SUMIFS('[3]XT'!$G$3:$G$62,'[3]XT'!$B$3:$B$62,B22,'[3]XT'!$E$3:$E$62,E22)</f>
        <v>0</v>
      </c>
      <c r="I22" s="162">
        <v>390</v>
      </c>
      <c r="J22" s="156">
        <f t="shared" si="3"/>
        <v>390</v>
      </c>
      <c r="K22" s="160" t="str">
        <f t="shared" si="4"/>
        <v>Tiếp tục phát triển</v>
      </c>
      <c r="L22" s="157"/>
      <c r="M22" s="157">
        <v>1203</v>
      </c>
      <c r="N22" s="165"/>
      <c r="O22" s="165"/>
      <c r="P22" s="165"/>
      <c r="Q22" s="165"/>
      <c r="R22" s="165"/>
      <c r="S22" s="165"/>
      <c r="T22" s="165"/>
      <c r="U22" s="13"/>
      <c r="V22" s="13"/>
      <c r="W22" s="13"/>
      <c r="X22" s="13"/>
      <c r="Y22" s="13"/>
    </row>
    <row r="23" spans="1:25" s="158" customFormat="1" ht="66">
      <c r="A23" s="113">
        <f t="shared" si="1"/>
        <v>20</v>
      </c>
      <c r="B23" s="153" t="s">
        <v>554</v>
      </c>
      <c r="C23" s="154" t="s">
        <v>291</v>
      </c>
      <c r="D23" s="154" t="s">
        <v>303</v>
      </c>
      <c r="E23" s="154" t="s">
        <v>803</v>
      </c>
      <c r="F23" s="155">
        <v>430</v>
      </c>
      <c r="G23" s="154" t="s">
        <v>1015</v>
      </c>
      <c r="H23" s="118">
        <f>_xlfn.SUMIFS('[3]XT'!$G$3:$G$62,'[3]XT'!$B$3:$B$62,B23,'[3]XT'!$E$3:$E$62,E23)</f>
        <v>0</v>
      </c>
      <c r="I23" s="162">
        <v>30</v>
      </c>
      <c r="J23" s="156">
        <f t="shared" si="3"/>
        <v>30</v>
      </c>
      <c r="K23" s="160" t="str">
        <f t="shared" si="4"/>
        <v>Tiếp tục phát triển</v>
      </c>
      <c r="L23" s="157"/>
      <c r="M23" s="157">
        <v>1207</v>
      </c>
      <c r="N23" s="165"/>
      <c r="O23" s="165"/>
      <c r="P23" s="165"/>
      <c r="Q23" s="165"/>
      <c r="R23" s="165"/>
      <c r="S23" s="165"/>
      <c r="T23" s="165"/>
      <c r="U23" s="13"/>
      <c r="V23" s="13"/>
      <c r="W23" s="13"/>
      <c r="X23" s="13"/>
      <c r="Y23" s="13"/>
    </row>
    <row r="24" spans="1:25" s="158" customFormat="1" ht="49.5">
      <c r="A24" s="113">
        <f t="shared" si="1"/>
        <v>21</v>
      </c>
      <c r="B24" s="153" t="s">
        <v>556</v>
      </c>
      <c r="C24" s="154" t="s">
        <v>291</v>
      </c>
      <c r="D24" s="154" t="s">
        <v>303</v>
      </c>
      <c r="E24" s="154" t="s">
        <v>803</v>
      </c>
      <c r="F24" s="155">
        <v>445</v>
      </c>
      <c r="G24" s="154" t="s">
        <v>1059</v>
      </c>
      <c r="H24" s="118">
        <f>_xlfn.SUMIFS('[3]XT'!$G$3:$G$62,'[3]XT'!$B$3:$B$62,B24,'[3]XT'!$E$3:$E$62,E24)</f>
        <v>0</v>
      </c>
      <c r="I24" s="162">
        <v>150</v>
      </c>
      <c r="J24" s="156">
        <f t="shared" si="3"/>
        <v>150</v>
      </c>
      <c r="K24" s="160" t="str">
        <f t="shared" si="4"/>
        <v>Tiếp tục phát triển</v>
      </c>
      <c r="L24" s="157"/>
      <c r="M24" s="157">
        <v>1204</v>
      </c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1:25" s="72" customFormat="1" ht="66">
      <c r="A25" s="113">
        <f t="shared" si="1"/>
        <v>22</v>
      </c>
      <c r="B25" s="114" t="s">
        <v>1875</v>
      </c>
      <c r="C25" s="115" t="s">
        <v>278</v>
      </c>
      <c r="D25" s="115" t="s">
        <v>303</v>
      </c>
      <c r="E25" s="115" t="s">
        <v>1855</v>
      </c>
      <c r="F25" s="119">
        <v>120</v>
      </c>
      <c r="G25" s="117" t="s">
        <v>1876</v>
      </c>
      <c r="H25" s="118">
        <f>_xlfn.SUMIFS('[3]XT'!$G$3:$G$62,'[3]XT'!$B$3:$B$62,B25,'[3]XT'!$E$3:$E$62,E25)</f>
        <v>60</v>
      </c>
      <c r="I25" s="121">
        <v>90</v>
      </c>
      <c r="J25" s="119">
        <f t="shared" si="0"/>
        <v>30</v>
      </c>
      <c r="K25" s="115" t="str">
        <f t="shared" si="2"/>
        <v>Tiếp tục phát triển</v>
      </c>
      <c r="L25" s="120">
        <v>465</v>
      </c>
      <c r="M25" s="100"/>
      <c r="N25" s="117" t="s">
        <v>792</v>
      </c>
      <c r="O25" s="121"/>
      <c r="P25" s="121"/>
      <c r="Q25" s="121"/>
      <c r="R25" s="121"/>
      <c r="S25" s="121"/>
      <c r="T25" s="121"/>
      <c r="U25" s="165"/>
      <c r="V25" s="177" t="s">
        <v>1868</v>
      </c>
      <c r="W25" s="177"/>
      <c r="X25" s="177"/>
      <c r="Y25" s="177"/>
    </row>
    <row r="26" spans="1:25" s="72" customFormat="1" ht="47.25">
      <c r="A26" s="113">
        <f t="shared" si="1"/>
        <v>23</v>
      </c>
      <c r="B26" s="114" t="s">
        <v>1910</v>
      </c>
      <c r="C26" s="115" t="s">
        <v>292</v>
      </c>
      <c r="D26" s="115" t="s">
        <v>303</v>
      </c>
      <c r="E26" s="115" t="s">
        <v>261</v>
      </c>
      <c r="F26" s="116">
        <v>260</v>
      </c>
      <c r="G26" s="117" t="s">
        <v>147</v>
      </c>
      <c r="H26" s="118">
        <f>_xlfn.SUMIFS('[3]XT'!$G$3:$G$62,'[3]XT'!$B$3:$B$62,B26,'[3]XT'!$E$3:$E$62,E26)</f>
        <v>90</v>
      </c>
      <c r="I26" s="118">
        <v>240</v>
      </c>
      <c r="J26" s="119">
        <f t="shared" si="0"/>
        <v>150</v>
      </c>
      <c r="K26" s="115" t="str">
        <f t="shared" si="2"/>
        <v>Tiếp tục phát triển</v>
      </c>
      <c r="L26" s="120">
        <v>245</v>
      </c>
      <c r="M26" s="100"/>
      <c r="N26" s="121"/>
      <c r="O26" s="121"/>
      <c r="P26" s="121"/>
      <c r="Q26" s="121"/>
      <c r="R26" s="121"/>
      <c r="S26" s="121"/>
      <c r="T26" s="121"/>
      <c r="U26" s="165"/>
      <c r="V26" s="165"/>
      <c r="W26" s="165"/>
      <c r="X26" s="165"/>
      <c r="Y26" s="165"/>
    </row>
    <row r="27" spans="1:25" s="489" customFormat="1" ht="49.5">
      <c r="A27" s="537">
        <f t="shared" si="1"/>
        <v>24</v>
      </c>
      <c r="B27" s="486" t="s">
        <v>482</v>
      </c>
      <c r="C27" s="487" t="s">
        <v>292</v>
      </c>
      <c r="D27" s="487" t="s">
        <v>303</v>
      </c>
      <c r="E27" s="487" t="s">
        <v>324</v>
      </c>
      <c r="F27" s="488">
        <v>260</v>
      </c>
      <c r="G27" s="488" t="s">
        <v>483</v>
      </c>
      <c r="H27" s="118">
        <f>_xlfn.SUMIFS('[3]XT'!$G$3:$G$62,'[3]XT'!$B$3:$B$62,B27,'[3]XT'!$E$3:$E$62,E27)</f>
        <v>0</v>
      </c>
      <c r="I27" s="468">
        <v>180</v>
      </c>
      <c r="J27" s="468">
        <f>I27-H27</f>
        <v>180</v>
      </c>
      <c r="K27" s="487" t="str">
        <f>IF(J27&gt;0,"Tiếp tục phát triển","Lưu lượng đã hết")</f>
        <v>Tiếp tục phát triển</v>
      </c>
      <c r="L27" s="471"/>
      <c r="M27" s="471">
        <v>846</v>
      </c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</row>
    <row r="28" spans="1:25" s="158" customFormat="1" ht="49.5">
      <c r="A28" s="113">
        <f t="shared" si="1"/>
        <v>25</v>
      </c>
      <c r="B28" s="157" t="s">
        <v>746</v>
      </c>
      <c r="C28" s="185" t="s">
        <v>240</v>
      </c>
      <c r="D28" s="185" t="s">
        <v>303</v>
      </c>
      <c r="E28" s="154" t="s">
        <v>860</v>
      </c>
      <c r="F28" s="161">
        <v>1710</v>
      </c>
      <c r="G28" s="154" t="s">
        <v>747</v>
      </c>
      <c r="H28" s="118">
        <f>_xlfn.SUMIFS('[3]XT'!$G$3:$G$62,'[3]XT'!$B$3:$B$62,B28,'[3]XT'!$E$3:$E$62,E28)</f>
        <v>0</v>
      </c>
      <c r="I28" s="165">
        <v>15</v>
      </c>
      <c r="J28" s="166">
        <f>I28-H28</f>
        <v>15</v>
      </c>
      <c r="K28" s="154" t="str">
        <f>IF(J28&gt;0,"Tiếp tục phát triển","Lưu lượng đã hết")</f>
        <v>Tiếp tục phát triển</v>
      </c>
      <c r="L28" s="157"/>
      <c r="M28" s="157">
        <v>1300</v>
      </c>
      <c r="N28" s="165"/>
      <c r="O28" s="165"/>
      <c r="P28" s="165"/>
      <c r="Q28" s="165"/>
      <c r="R28" s="165"/>
      <c r="S28" s="165"/>
      <c r="T28" s="165"/>
      <c r="U28" s="13"/>
      <c r="V28" s="13"/>
      <c r="W28" s="13"/>
      <c r="X28" s="13"/>
      <c r="Y28" s="13"/>
    </row>
    <row r="29" spans="1:25" s="179" customFormat="1" ht="31.5">
      <c r="A29" s="113">
        <f t="shared" si="1"/>
        <v>26</v>
      </c>
      <c r="B29" s="189" t="s">
        <v>1362</v>
      </c>
      <c r="C29" s="183" t="s">
        <v>241</v>
      </c>
      <c r="D29" s="183" t="s">
        <v>304</v>
      </c>
      <c r="E29" s="115" t="s">
        <v>1778</v>
      </c>
      <c r="F29" s="190">
        <v>1740</v>
      </c>
      <c r="G29" s="180" t="s">
        <v>1785</v>
      </c>
      <c r="H29" s="118">
        <f>_xlfn.SUMIFS('[3]XT'!$G$3:$G$62,'[3]XT'!$B$3:$B$62,B29,'[3]XT'!$E$3:$E$62,E29)</f>
        <v>0</v>
      </c>
      <c r="I29" s="165">
        <v>35</v>
      </c>
      <c r="J29" s="182">
        <f t="shared" si="0"/>
        <v>35</v>
      </c>
      <c r="K29" s="183" t="str">
        <f t="shared" si="2"/>
        <v>Tiếp tục phát triển</v>
      </c>
      <c r="L29" s="184">
        <v>973</v>
      </c>
      <c r="M29" s="184" t="s">
        <v>784</v>
      </c>
      <c r="N29" s="197"/>
      <c r="O29" s="197"/>
      <c r="P29" s="197"/>
      <c r="Q29" s="197"/>
      <c r="R29" s="197"/>
      <c r="S29" s="197"/>
      <c r="T29" s="197"/>
      <c r="U29" s="13"/>
      <c r="V29" s="13"/>
      <c r="W29" s="13"/>
      <c r="X29" s="13"/>
      <c r="Y29" s="13"/>
    </row>
    <row r="30" spans="1:25" s="179" customFormat="1" ht="31.5">
      <c r="A30" s="113">
        <f t="shared" si="1"/>
        <v>27</v>
      </c>
      <c r="B30" s="189" t="s">
        <v>1363</v>
      </c>
      <c r="C30" s="183" t="s">
        <v>241</v>
      </c>
      <c r="D30" s="183" t="s">
        <v>304</v>
      </c>
      <c r="E30" s="183" t="s">
        <v>233</v>
      </c>
      <c r="F30" s="190">
        <v>1710</v>
      </c>
      <c r="G30" s="180" t="s">
        <v>146</v>
      </c>
      <c r="H30" s="118">
        <f>_xlfn.SUMIFS('[3]XT'!$G$3:$G$62,'[3]XT'!$B$3:$B$62,B30,'[3]XT'!$E$3:$E$62,E30)</f>
        <v>41</v>
      </c>
      <c r="I30" s="165">
        <v>75</v>
      </c>
      <c r="J30" s="182">
        <f t="shared" si="0"/>
        <v>34</v>
      </c>
      <c r="K30" s="183" t="str">
        <f t="shared" si="2"/>
        <v>Tiếp tục phát triển</v>
      </c>
      <c r="L30" s="184">
        <v>974</v>
      </c>
      <c r="M30" s="184" t="s">
        <v>779</v>
      </c>
      <c r="N30" s="197"/>
      <c r="O30" s="197"/>
      <c r="P30" s="197"/>
      <c r="Q30" s="197"/>
      <c r="R30" s="197"/>
      <c r="S30" s="197"/>
      <c r="T30" s="197"/>
      <c r="U30" s="13"/>
      <c r="V30" s="13"/>
      <c r="W30" s="13"/>
      <c r="X30" s="13"/>
      <c r="Y30" s="13"/>
    </row>
    <row r="31" spans="1:25" s="25" customFormat="1" ht="16.5">
      <c r="A31" s="41"/>
      <c r="B31" s="49" t="s">
        <v>295</v>
      </c>
      <c r="C31" s="50"/>
      <c r="D31" s="50"/>
      <c r="E31" s="50"/>
      <c r="F31" s="51"/>
      <c r="G31" s="68"/>
      <c r="H31" s="118">
        <f>_xlfn.SUMIFS('[3]XT'!$G$3:$G$62,'[3]XT'!$B$3:$B$62,B31,'[3]XT'!$E$3:$E$62,E31)</f>
        <v>0</v>
      </c>
      <c r="I31" s="22">
        <f>SUMIF(I3:I30,"&gt;0")</f>
        <v>4975</v>
      </c>
      <c r="J31" s="22">
        <f>SUMIF(J3:J30,"&gt;0")</f>
        <v>3161</v>
      </c>
      <c r="K31" s="37"/>
      <c r="L31" s="102"/>
      <c r="M31" s="20"/>
      <c r="N31" s="24"/>
      <c r="O31" s="24"/>
      <c r="P31" s="24"/>
      <c r="Q31" s="24"/>
      <c r="R31" s="24"/>
      <c r="S31" s="24"/>
      <c r="T31" s="24"/>
      <c r="U31" s="13"/>
      <c r="V31" s="13"/>
      <c r="W31" s="13"/>
      <c r="X31" s="13"/>
      <c r="Y31" s="13"/>
    </row>
    <row r="32" spans="1:25" s="57" customFormat="1" ht="16.5">
      <c r="A32" s="62"/>
      <c r="B32" s="69"/>
      <c r="C32" s="32"/>
      <c r="D32" s="32"/>
      <c r="E32" s="32"/>
      <c r="F32" s="30"/>
      <c r="G32" s="98"/>
      <c r="H32" s="30"/>
      <c r="I32" s="30"/>
      <c r="J32" s="30"/>
      <c r="K32" s="30"/>
      <c r="M32" s="69"/>
      <c r="U32" s="165"/>
      <c r="V32" s="165"/>
      <c r="W32" s="165"/>
      <c r="X32" s="165"/>
      <c r="Y32" s="165"/>
    </row>
    <row r="33" spans="7:25" ht="47.25">
      <c r="G33" s="52" t="s">
        <v>180</v>
      </c>
      <c r="H33" s="5" t="s">
        <v>33</v>
      </c>
      <c r="I33" s="5" t="s">
        <v>326</v>
      </c>
      <c r="J33" s="5" t="s">
        <v>34</v>
      </c>
      <c r="K33" s="6" t="s">
        <v>195</v>
      </c>
      <c r="U33" s="165"/>
      <c r="V33" s="165"/>
      <c r="W33" s="165"/>
      <c r="X33" s="165"/>
      <c r="Y33" s="165"/>
    </row>
    <row r="34" spans="7:25" ht="16.5">
      <c r="G34" s="70" t="s">
        <v>178</v>
      </c>
      <c r="H34" s="70">
        <f>SUM(H3:H15)</f>
        <v>1623</v>
      </c>
      <c r="I34" s="70">
        <f>SUM(I3:I15)</f>
        <v>3590</v>
      </c>
      <c r="J34" s="70">
        <f>SUMIF(J3:J15,"&gt;0")</f>
        <v>1997</v>
      </c>
      <c r="K34" s="88" t="str">
        <f>IF(J34&gt;0,"Tiếp tục phát triển","Lưu lượng đã hết")</f>
        <v>Tiếp tục phát triển</v>
      </c>
      <c r="U34" s="165"/>
      <c r="V34" s="165"/>
      <c r="W34" s="165"/>
      <c r="X34" s="165"/>
      <c r="Y34" s="165"/>
    </row>
    <row r="35" spans="7:25" ht="16.5">
      <c r="G35" s="70" t="s">
        <v>179</v>
      </c>
      <c r="H35" s="70">
        <f>SUM(H25:H26)</f>
        <v>150</v>
      </c>
      <c r="I35" s="70">
        <f>SUM(I25:I26)</f>
        <v>330</v>
      </c>
      <c r="J35" s="70">
        <f>SUMIF(J25:J26,"&gt;0")</f>
        <v>180</v>
      </c>
      <c r="K35" s="88" t="str">
        <f>IF(J35&gt;0,"Tiếp tục phát triển","Lưu lượng đã hết")</f>
        <v>Tiếp tục phát triển</v>
      </c>
      <c r="U35" s="24"/>
      <c r="V35" s="24"/>
      <c r="W35" s="24"/>
      <c r="X35" s="24"/>
      <c r="Y35" s="24"/>
    </row>
    <row r="36" spans="1:25" s="57" customFormat="1" ht="16.5">
      <c r="A36" s="62"/>
      <c r="B36" s="69"/>
      <c r="C36" s="32"/>
      <c r="D36" s="32"/>
      <c r="E36" s="32"/>
      <c r="F36" s="63"/>
      <c r="G36" s="70" t="s">
        <v>774</v>
      </c>
      <c r="H36" s="70">
        <v>0</v>
      </c>
      <c r="I36" s="70">
        <v>0</v>
      </c>
      <c r="J36" s="70">
        <v>0</v>
      </c>
      <c r="K36" s="88" t="str">
        <f>IF(J36&gt;0,"Tiếp tục phát triển","Lưu lượng đã hết")</f>
        <v>Lưu lượng đã hết</v>
      </c>
      <c r="L36" s="31"/>
      <c r="M36" s="69"/>
      <c r="U36" s="13"/>
      <c r="V36" s="13"/>
      <c r="W36" s="13"/>
      <c r="X36" s="13"/>
      <c r="Y36" s="13"/>
    </row>
    <row r="37" spans="3:25" s="27" customFormat="1" ht="16.5">
      <c r="C37" s="28"/>
      <c r="D37" s="28"/>
      <c r="E37" s="28"/>
      <c r="G37" s="70" t="s">
        <v>384</v>
      </c>
      <c r="H37" s="70">
        <v>0</v>
      </c>
      <c r="I37" s="70">
        <v>0</v>
      </c>
      <c r="J37" s="70">
        <v>0</v>
      </c>
      <c r="K37" s="88" t="str">
        <f>IF(J37&gt;0,"Tiếp tục phát triển","Lưu lượng đã hết")</f>
        <v>Lưu lượng đã hết</v>
      </c>
      <c r="L37" s="31"/>
      <c r="U37" s="13"/>
      <c r="V37" s="13"/>
      <c r="W37" s="13"/>
      <c r="X37" s="13"/>
      <c r="Y37" s="13"/>
    </row>
    <row r="38" spans="7:25" ht="16.5">
      <c r="G38" s="70" t="s">
        <v>385</v>
      </c>
      <c r="H38" s="70">
        <f>SUM(H29:H30)</f>
        <v>41</v>
      </c>
      <c r="I38" s="70">
        <f>SUM(I29:I30)</f>
        <v>110</v>
      </c>
      <c r="J38" s="70">
        <f>SUMIF(J29:J30,"&gt;0")</f>
        <v>69</v>
      </c>
      <c r="K38" s="88" t="str">
        <f>IF(J38&gt;0,"Tiếp tục phát triển","Lưu lượng đã hết")</f>
        <v>Tiếp tục phát triển</v>
      </c>
      <c r="U38" s="13"/>
      <c r="V38" s="13"/>
      <c r="W38" s="13"/>
      <c r="X38" s="13"/>
      <c r="Y38" s="13"/>
    </row>
    <row r="39" spans="7:25" ht="16.5">
      <c r="G39" s="63"/>
      <c r="H39" s="63">
        <f>SUM(H34:H38)</f>
        <v>1814</v>
      </c>
      <c r="I39" s="63">
        <f>SUM(I34:I38)</f>
        <v>4030</v>
      </c>
      <c r="J39" s="63">
        <f>SUM(J34:J38)</f>
        <v>2246</v>
      </c>
      <c r="K39" s="112"/>
      <c r="U39" s="13"/>
      <c r="V39" s="13"/>
      <c r="W39" s="13"/>
      <c r="X39" s="13"/>
      <c r="Y39" s="13"/>
    </row>
    <row r="40" spans="8:25" ht="16.5">
      <c r="H40" s="29" t="str">
        <f>IF(SUM(H34:H38)=H31,"Yes","No")</f>
        <v>No</v>
      </c>
      <c r="I40" s="29" t="str">
        <f>IF(SUM(I34:I38)=I31,"Yes","No")</f>
        <v>No</v>
      </c>
      <c r="J40" s="29" t="str">
        <f>IF(SUM(J34:J38)=J31,"Yes","No")</f>
        <v>No</v>
      </c>
      <c r="U40" s="173"/>
      <c r="V40" s="173"/>
      <c r="W40" s="173"/>
      <c r="X40" s="173"/>
      <c r="Y40" s="173"/>
    </row>
    <row r="41" spans="21:25" ht="16.5">
      <c r="U41" s="173"/>
      <c r="V41" s="173"/>
      <c r="W41" s="173"/>
      <c r="X41" s="173"/>
      <c r="Y41" s="173"/>
    </row>
    <row r="42" spans="21:25" ht="16.5">
      <c r="U42" s="13"/>
      <c r="V42" s="13"/>
      <c r="W42" s="13"/>
      <c r="X42" s="13"/>
      <c r="Y42" s="13"/>
    </row>
    <row r="43" spans="21:25" ht="16.5">
      <c r="U43" s="13"/>
      <c r="V43" s="13"/>
      <c r="W43" s="13"/>
      <c r="X43" s="13"/>
      <c r="Y43" s="13"/>
    </row>
    <row r="44" spans="21:25" ht="16.5">
      <c r="U44" s="165"/>
      <c r="V44" s="165"/>
      <c r="W44" s="165"/>
      <c r="X44" s="165"/>
      <c r="Y44" s="165"/>
    </row>
    <row r="45" spans="21:25" ht="16.5">
      <c r="U45" s="165"/>
      <c r="V45" s="165"/>
      <c r="W45" s="165"/>
      <c r="X45" s="165"/>
      <c r="Y45" s="165"/>
    </row>
    <row r="46" spans="21:25" ht="16.5">
      <c r="U46" s="165"/>
      <c r="V46" s="165"/>
      <c r="W46" s="165"/>
      <c r="X46" s="165"/>
      <c r="Y46" s="165"/>
    </row>
    <row r="47" spans="21:25" ht="16.5">
      <c r="U47" s="13"/>
      <c r="V47" s="13"/>
      <c r="W47" s="13"/>
      <c r="X47" s="13"/>
      <c r="Y47" s="13"/>
    </row>
    <row r="48" spans="21:25" ht="16.5">
      <c r="U48" s="13"/>
      <c r="V48" s="13"/>
      <c r="W48" s="13"/>
      <c r="X48" s="13"/>
      <c r="Y48" s="13"/>
    </row>
    <row r="49" spans="21:25" ht="16.5">
      <c r="U49" s="13"/>
      <c r="V49" s="13"/>
      <c r="W49" s="13"/>
      <c r="X49" s="13"/>
      <c r="Y49" s="13"/>
    </row>
    <row r="50" spans="21:25" ht="16.5">
      <c r="U50" s="13"/>
      <c r="V50" s="13"/>
      <c r="W50" s="13"/>
      <c r="X50" s="13"/>
      <c r="Y50" s="13"/>
    </row>
    <row r="51" spans="21:25" ht="16.5">
      <c r="U51" s="13"/>
      <c r="V51" s="13"/>
      <c r="W51" s="13"/>
      <c r="X51" s="13"/>
      <c r="Y51" s="13"/>
    </row>
    <row r="52" spans="21:25" ht="16.5">
      <c r="U52" s="13"/>
      <c r="V52" s="13"/>
      <c r="W52" s="13"/>
      <c r="X52" s="13"/>
      <c r="Y52" s="13"/>
    </row>
    <row r="53" spans="21:25" ht="16.5">
      <c r="U53" s="13"/>
      <c r="V53" s="13"/>
      <c r="W53" s="13"/>
      <c r="X53" s="13"/>
      <c r="Y53" s="13"/>
    </row>
    <row r="54" spans="21:25" ht="16.5">
      <c r="U54" s="13"/>
      <c r="V54" s="13"/>
      <c r="W54" s="13"/>
      <c r="X54" s="13"/>
      <c r="Y54" s="13"/>
    </row>
    <row r="55" spans="21:25" ht="16.5">
      <c r="U55" s="13"/>
      <c r="V55" s="13"/>
      <c r="W55" s="13"/>
      <c r="X55" s="13"/>
      <c r="Y55" s="13"/>
    </row>
    <row r="56" spans="21:25" ht="16.5">
      <c r="U56" s="24"/>
      <c r="V56" s="24"/>
      <c r="W56" s="24"/>
      <c r="X56" s="24"/>
      <c r="Y56" s="24"/>
    </row>
    <row r="62" spans="21:25" ht="16.5">
      <c r="U62" s="57"/>
      <c r="V62" s="57"/>
      <c r="W62" s="57"/>
      <c r="X62" s="57"/>
      <c r="Y62" s="57"/>
    </row>
    <row r="63" spans="21:25" ht="16.5">
      <c r="U63" s="27"/>
      <c r="V63" s="27"/>
      <c r="W63" s="27"/>
      <c r="X63" s="27"/>
      <c r="Y63" s="27"/>
    </row>
  </sheetData>
  <sheetProtection/>
  <autoFilter ref="A2:P31"/>
  <mergeCells count="1">
    <mergeCell ref="A1:R1"/>
  </mergeCells>
  <printOptions horizontalCentered="1"/>
  <pageMargins left="0" right="0" top="0.748031496062992" bottom="0.748031496062992" header="0" footer="0"/>
  <pageSetup horizontalDpi="600" verticalDpi="600" orientation="landscape" paperSize="9" scale="80" r:id="rId3"/>
  <headerFooter alignWithMargins="0">
    <oddFooter>&amp;C&amp;13&amp;K00+000&amp;P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pane xSplit="6" ySplit="2" topLeftCell="G27" activePane="bottomRight" state="frozen"/>
      <selection pane="topLeft" activeCell="A1" sqref="A1"/>
      <selection pane="topRight" activeCell="H1" sqref="H1"/>
      <selection pane="bottomLeft" activeCell="A2" sqref="A2"/>
      <selection pane="bottomRight" activeCell="D32" sqref="D32"/>
    </sheetView>
  </sheetViews>
  <sheetFormatPr defaultColWidth="9" defaultRowHeight="15"/>
  <cols>
    <col min="1" max="1" width="3.296875" style="26" bestFit="1" customWidth="1"/>
    <col min="2" max="2" width="13.09765625" style="27" customWidth="1"/>
    <col min="3" max="3" width="21.69921875" style="28" bestFit="1" customWidth="1"/>
    <col min="4" max="4" width="7.796875" style="28" bestFit="1" customWidth="1"/>
    <col min="5" max="5" width="12.296875" style="28" bestFit="1" customWidth="1"/>
    <col min="6" max="6" width="4.3984375" style="29" bestFit="1" customWidth="1"/>
    <col min="7" max="7" width="43.8984375" style="29" customWidth="1"/>
    <col min="8" max="10" width="15.8984375" style="29" bestFit="1" customWidth="1"/>
    <col min="11" max="11" width="16" style="11" customWidth="1"/>
    <col min="12" max="12" width="11.8984375" style="11" bestFit="1" customWidth="1"/>
    <col min="13" max="13" width="10.8984375" style="27" bestFit="1" customWidth="1"/>
    <col min="14" max="14" width="11.8984375" style="11" bestFit="1" customWidth="1"/>
    <col min="15" max="20" width="9" style="11" customWidth="1"/>
    <col min="21" max="22" width="11.19921875" style="11" customWidth="1"/>
    <col min="23" max="16384" width="9" style="11" customWidth="1"/>
  </cols>
  <sheetData>
    <row r="1" spans="1:17" s="1" customFormat="1" ht="89.25" customHeight="1">
      <c r="A1" s="652" t="s">
        <v>1746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</row>
    <row r="2" spans="1:22" s="7" customFormat="1" ht="78.75">
      <c r="A2" s="2" t="s">
        <v>205</v>
      </c>
      <c r="B2" s="3" t="s">
        <v>196</v>
      </c>
      <c r="C2" s="3" t="s">
        <v>197</v>
      </c>
      <c r="D2" s="3" t="s">
        <v>198</v>
      </c>
      <c r="E2" s="3" t="s">
        <v>199</v>
      </c>
      <c r="F2" s="4" t="s">
        <v>200</v>
      </c>
      <c r="G2" s="97" t="s">
        <v>338</v>
      </c>
      <c r="H2" s="5" t="s">
        <v>33</v>
      </c>
      <c r="I2" s="5" t="s">
        <v>613</v>
      </c>
      <c r="J2" s="5" t="s">
        <v>34</v>
      </c>
      <c r="K2" s="6" t="s">
        <v>195</v>
      </c>
      <c r="L2" s="2" t="s">
        <v>187</v>
      </c>
      <c r="M2" s="2" t="s">
        <v>438</v>
      </c>
      <c r="N2" s="2" t="s">
        <v>791</v>
      </c>
      <c r="O2" s="2" t="s">
        <v>1244</v>
      </c>
      <c r="P2" s="2" t="s">
        <v>1371</v>
      </c>
      <c r="Q2" s="2" t="s">
        <v>1482</v>
      </c>
      <c r="R2" s="2" t="s">
        <v>1694</v>
      </c>
      <c r="S2" s="2" t="s">
        <v>1738</v>
      </c>
      <c r="T2" s="2" t="s">
        <v>1856</v>
      </c>
      <c r="U2" s="2" t="s">
        <v>1912</v>
      </c>
      <c r="V2" s="2" t="s">
        <v>2004</v>
      </c>
    </row>
    <row r="3" spans="1:22" s="27" customFormat="1" ht="82.5">
      <c r="A3" s="56">
        <v>1</v>
      </c>
      <c r="B3" s="17" t="s">
        <v>1212</v>
      </c>
      <c r="C3" s="45" t="s">
        <v>255</v>
      </c>
      <c r="D3" s="45" t="s">
        <v>396</v>
      </c>
      <c r="E3" s="45" t="s">
        <v>236</v>
      </c>
      <c r="F3" s="70">
        <v>135</v>
      </c>
      <c r="G3" s="55" t="s">
        <v>154</v>
      </c>
      <c r="H3" s="70">
        <f>_xlfn.SUMIFS('[3]YY'!$G$3:$G$82,'[3]YY'!$B$3:$B$82,B3,'[3]YY'!$E$3:$E$82,E3)</f>
        <v>60</v>
      </c>
      <c r="I3" s="70">
        <v>120</v>
      </c>
      <c r="J3" s="55">
        <f aca="true" t="shared" si="0" ref="J3:J21">I3-H3</f>
        <v>60</v>
      </c>
      <c r="K3" s="12" t="str">
        <f>IF(J3&gt;0,"Tiếp tục phát triển","Lưu lượng đã hết")</f>
        <v>Tiếp tục phát triển</v>
      </c>
      <c r="L3" s="102">
        <v>914</v>
      </c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15.5">
      <c r="A4" s="35">
        <f aca="true" t="shared" si="1" ref="A4:A28">A3+1</f>
        <v>2</v>
      </c>
      <c r="B4" s="8" t="s">
        <v>1213</v>
      </c>
      <c r="C4" s="12" t="s">
        <v>255</v>
      </c>
      <c r="D4" s="45" t="s">
        <v>396</v>
      </c>
      <c r="E4" s="12" t="s">
        <v>256</v>
      </c>
      <c r="F4" s="55">
        <v>125</v>
      </c>
      <c r="G4" s="55" t="s">
        <v>153</v>
      </c>
      <c r="H4" s="70">
        <f>_xlfn.SUMIFS('[3]YY'!$G$3:$G$82,'[3]YY'!$B$3:$B$82,B4,'[3]YY'!$E$3:$E$82,E4)</f>
        <v>780</v>
      </c>
      <c r="I4" s="55">
        <v>780</v>
      </c>
      <c r="J4" s="55">
        <f t="shared" si="0"/>
        <v>0</v>
      </c>
      <c r="K4" s="12" t="str">
        <f>IF(J4&gt;0,"Tiếp tục phát triển","Lưu lượng đã hết")</f>
        <v>Lưu lượng đã hết</v>
      </c>
      <c r="L4" s="102">
        <v>913</v>
      </c>
      <c r="M4" s="17"/>
      <c r="N4" s="13"/>
      <c r="O4" s="13"/>
      <c r="P4" s="13"/>
      <c r="Q4" s="13"/>
      <c r="R4" s="102" t="s">
        <v>1721</v>
      </c>
      <c r="S4" s="102">
        <v>913</v>
      </c>
      <c r="T4" s="102"/>
      <c r="U4" s="102"/>
      <c r="V4" s="102"/>
    </row>
    <row r="5" spans="1:22" s="571" customFormat="1" ht="115.5">
      <c r="A5" s="247"/>
      <c r="B5" s="609" t="s">
        <v>1267</v>
      </c>
      <c r="C5" s="568" t="s">
        <v>255</v>
      </c>
      <c r="D5" s="610" t="s">
        <v>396</v>
      </c>
      <c r="E5" s="568" t="s">
        <v>262</v>
      </c>
      <c r="F5" s="569">
        <v>135</v>
      </c>
      <c r="G5" s="569" t="s">
        <v>155</v>
      </c>
      <c r="H5" s="70">
        <f>_xlfn.SUMIFS('[3]YY'!$G$3:$G$82,'[3]YY'!$B$3:$B$82,B5,'[3]YY'!$E$3:$E$82,E5)</f>
        <v>0</v>
      </c>
      <c r="I5" s="569">
        <v>330</v>
      </c>
      <c r="J5" s="569">
        <f t="shared" si="0"/>
        <v>330</v>
      </c>
      <c r="K5" s="568" t="s">
        <v>168</v>
      </c>
      <c r="L5" s="611">
        <v>915</v>
      </c>
      <c r="M5" s="252"/>
      <c r="N5" s="253"/>
      <c r="O5" s="253"/>
      <c r="P5" s="253"/>
      <c r="Q5" s="253"/>
      <c r="R5" s="253"/>
      <c r="S5" s="253"/>
      <c r="T5" s="253"/>
      <c r="U5" s="253"/>
      <c r="V5" s="253"/>
    </row>
    <row r="6" spans="1:22" ht="49.5">
      <c r="A6" s="35">
        <f>A4+1</f>
        <v>3</v>
      </c>
      <c r="B6" s="16" t="s">
        <v>1214</v>
      </c>
      <c r="C6" s="84" t="s">
        <v>255</v>
      </c>
      <c r="D6" s="45" t="s">
        <v>396</v>
      </c>
      <c r="E6" s="84" t="s">
        <v>279</v>
      </c>
      <c r="F6" s="84">
        <v>110</v>
      </c>
      <c r="G6" s="55" t="s">
        <v>1480</v>
      </c>
      <c r="H6" s="70">
        <f>_xlfn.SUMIFS('[3]YY'!$G$3:$G$82,'[3]YY'!$B$3:$B$82,B6,'[3]YY'!$E$3:$E$82,E6)</f>
        <v>300</v>
      </c>
      <c r="I6" s="84">
        <v>300</v>
      </c>
      <c r="J6" s="55">
        <f t="shared" si="0"/>
        <v>0</v>
      </c>
      <c r="K6" s="12" t="str">
        <f aca="true" t="shared" si="2" ref="K6:K26">IF(J6&gt;0,"Tiếp tục phát triển","Lưu lượng đã hết")</f>
        <v>Lưu lượng đã hết</v>
      </c>
      <c r="L6" s="102">
        <v>916</v>
      </c>
      <c r="M6" s="17"/>
      <c r="N6" s="13"/>
      <c r="O6" s="13"/>
      <c r="P6" s="13"/>
      <c r="Q6" s="13"/>
      <c r="R6" s="13"/>
      <c r="S6" s="13"/>
      <c r="T6" s="13"/>
      <c r="U6" s="13"/>
      <c r="V6" s="13"/>
    </row>
    <row r="7" spans="1:22" s="158" customFormat="1" ht="66">
      <c r="A7" s="245">
        <f t="shared" si="1"/>
        <v>4</v>
      </c>
      <c r="B7" s="159" t="s">
        <v>1240</v>
      </c>
      <c r="C7" s="246" t="s">
        <v>255</v>
      </c>
      <c r="D7" s="185" t="s">
        <v>396</v>
      </c>
      <c r="E7" s="164" t="s">
        <v>201</v>
      </c>
      <c r="F7" s="156">
        <v>145</v>
      </c>
      <c r="G7" s="164" t="s">
        <v>1241</v>
      </c>
      <c r="H7" s="70">
        <f>_xlfn.SUMIFS('[3]YY'!$G$3:$G$82,'[3]YY'!$B$3:$B$82,B7,'[3]YY'!$E$3:$E$82,E7)</f>
        <v>0</v>
      </c>
      <c r="I7" s="165">
        <v>240</v>
      </c>
      <c r="J7" s="166">
        <f>I7-H7</f>
        <v>240</v>
      </c>
      <c r="K7" s="154" t="str">
        <f>IF(J7&gt;0,"Tiếp tục phát triển","Lưu lượng đã hết")</f>
        <v>Tiếp tục phát triển</v>
      </c>
      <c r="L7" s="157"/>
      <c r="M7" s="157"/>
      <c r="N7" s="165"/>
      <c r="O7" s="165"/>
      <c r="P7" s="165">
        <v>4291</v>
      </c>
      <c r="Q7" s="165"/>
      <c r="R7" s="165"/>
      <c r="S7" s="165"/>
      <c r="T7" s="165"/>
      <c r="U7" s="165"/>
      <c r="V7" s="165"/>
    </row>
    <row r="8" spans="1:22" s="57" customFormat="1" ht="33">
      <c r="A8" s="35">
        <f t="shared" si="1"/>
        <v>5</v>
      </c>
      <c r="B8" s="8" t="s">
        <v>1267</v>
      </c>
      <c r="C8" s="12" t="s">
        <v>255</v>
      </c>
      <c r="D8" s="12" t="s">
        <v>396</v>
      </c>
      <c r="E8" s="12" t="s">
        <v>177</v>
      </c>
      <c r="F8" s="55">
        <v>135</v>
      </c>
      <c r="G8" s="12" t="s">
        <v>1268</v>
      </c>
      <c r="H8" s="70">
        <f>_xlfn.SUMIFS('[3]YY'!$G$3:$G$82,'[3]YY'!$B$3:$B$82,B8,'[3]YY'!$E$3:$E$82,E8)</f>
        <v>360</v>
      </c>
      <c r="I8" s="10">
        <v>360</v>
      </c>
      <c r="J8" s="10">
        <f>I8-H8</f>
        <v>0</v>
      </c>
      <c r="K8" s="88" t="str">
        <f>IF(J8&gt;0,"Tiếp tục phát triển","Lưu lượng đã hết")</f>
        <v>Lưu lượng đã hết</v>
      </c>
      <c r="L8" s="17"/>
      <c r="M8" s="17"/>
      <c r="N8" s="13"/>
      <c r="O8" s="13">
        <v>915</v>
      </c>
      <c r="P8" s="13"/>
      <c r="Q8" s="13"/>
      <c r="R8" s="13"/>
      <c r="S8" s="13"/>
      <c r="T8" s="13"/>
      <c r="U8" s="13"/>
      <c r="V8" s="13"/>
    </row>
    <row r="9" spans="1:22" ht="49.5">
      <c r="A9" s="35">
        <f>A8+1</f>
        <v>6</v>
      </c>
      <c r="B9" s="18" t="s">
        <v>1340</v>
      </c>
      <c r="C9" s="9" t="s">
        <v>305</v>
      </c>
      <c r="D9" s="9" t="s">
        <v>396</v>
      </c>
      <c r="E9" s="9" t="s">
        <v>306</v>
      </c>
      <c r="F9" s="10">
        <v>150</v>
      </c>
      <c r="G9" s="9" t="s">
        <v>1341</v>
      </c>
      <c r="H9" s="70">
        <f>_xlfn.SUMIFS('[3]YY'!$G$3:$G$82,'[3]YY'!$B$3:$B$82,B9,'[3]YY'!$E$3:$E$82,E9)</f>
        <v>30</v>
      </c>
      <c r="I9" s="13">
        <v>60</v>
      </c>
      <c r="J9" s="68">
        <f>I9-H9</f>
        <v>30</v>
      </c>
      <c r="K9" s="12" t="str">
        <f>IF(J9&gt;0,"Tiếp tục phát triển","Lưu lượng đã hết")</f>
        <v>Tiếp tục phát triển</v>
      </c>
      <c r="L9" s="17"/>
      <c r="M9" s="17"/>
      <c r="N9" s="13"/>
      <c r="O9" s="13">
        <v>3417</v>
      </c>
      <c r="P9" s="13"/>
      <c r="Q9" s="13"/>
      <c r="R9" s="13"/>
      <c r="S9" s="13"/>
      <c r="T9" s="13"/>
      <c r="U9" s="13"/>
      <c r="V9" s="13"/>
    </row>
    <row r="10" spans="1:22" ht="72" customHeight="1">
      <c r="A10" s="35">
        <f>A9+1</f>
        <v>7</v>
      </c>
      <c r="B10" s="8" t="s">
        <v>1722</v>
      </c>
      <c r="C10" s="9" t="s">
        <v>246</v>
      </c>
      <c r="D10" s="45" t="s">
        <v>396</v>
      </c>
      <c r="E10" s="9" t="s">
        <v>247</v>
      </c>
      <c r="F10" s="10">
        <v>130</v>
      </c>
      <c r="G10" s="183" t="s">
        <v>1724</v>
      </c>
      <c r="H10" s="70">
        <f>_xlfn.SUMIFS('[3]YY'!$G$3:$G$82,'[3]YY'!$B$3:$B$82,B10,'[3]YY'!$E$3:$E$82,E10)</f>
        <v>60</v>
      </c>
      <c r="I10" s="10">
        <v>60</v>
      </c>
      <c r="J10" s="55">
        <f>I10-H10</f>
        <v>0</v>
      </c>
      <c r="K10" s="12" t="str">
        <f>IF(J10&gt;0,"Tiếp tục phát triển","Lưu lượng đã hết")</f>
        <v>Lưu lượng đã hết</v>
      </c>
      <c r="L10" s="102" t="s">
        <v>1723</v>
      </c>
      <c r="M10" s="17"/>
      <c r="N10" s="13"/>
      <c r="O10" s="13"/>
      <c r="P10" s="13"/>
      <c r="Q10" s="13"/>
      <c r="R10" s="13"/>
      <c r="S10" s="13">
        <v>6287</v>
      </c>
      <c r="T10" s="13"/>
      <c r="U10" s="617" t="s">
        <v>1967</v>
      </c>
      <c r="V10" s="617"/>
    </row>
    <row r="11" spans="1:22" ht="72" customHeight="1">
      <c r="A11" s="35">
        <f>A10+1</f>
        <v>8</v>
      </c>
      <c r="B11" s="8" t="s">
        <v>1886</v>
      </c>
      <c r="C11" s="9" t="s">
        <v>212</v>
      </c>
      <c r="D11" s="45" t="s">
        <v>396</v>
      </c>
      <c r="E11" s="9" t="s">
        <v>130</v>
      </c>
      <c r="F11" s="10">
        <v>100</v>
      </c>
      <c r="G11" s="183" t="s">
        <v>1887</v>
      </c>
      <c r="H11" s="70">
        <f>_xlfn.SUMIFS('[3]YY'!$G$3:$G$82,'[3]YY'!$B$3:$B$82,B11,'[3]YY'!$E$3:$E$82,E11)</f>
        <v>0</v>
      </c>
      <c r="I11" s="10">
        <v>60</v>
      </c>
      <c r="J11" s="55">
        <f>I11-H11</f>
        <v>60</v>
      </c>
      <c r="K11" s="12" t="str">
        <f>IF(J11&gt;0,"Tiếp tục phát triển","Lưu lượng đã hết")</f>
        <v>Tiếp tục phát triển</v>
      </c>
      <c r="L11" s="102"/>
      <c r="M11" s="17"/>
      <c r="N11" s="13"/>
      <c r="O11" s="13"/>
      <c r="P11" s="13"/>
      <c r="Q11" s="13"/>
      <c r="R11" s="13"/>
      <c r="S11" s="13"/>
      <c r="T11" s="13"/>
      <c r="U11" s="620" t="s">
        <v>1939</v>
      </c>
      <c r="V11" s="620"/>
    </row>
    <row r="12" spans="1:22" ht="49.5">
      <c r="A12" s="35">
        <f>A11+1</f>
        <v>9</v>
      </c>
      <c r="B12" s="8" t="s">
        <v>1218</v>
      </c>
      <c r="C12" s="9" t="s">
        <v>291</v>
      </c>
      <c r="D12" s="45" t="s">
        <v>396</v>
      </c>
      <c r="E12" s="9" t="s">
        <v>803</v>
      </c>
      <c r="F12" s="10">
        <v>420</v>
      </c>
      <c r="G12" s="55" t="s">
        <v>165</v>
      </c>
      <c r="H12" s="70">
        <f>_xlfn.SUMIFS('[3]YY'!$G$3:$G$82,'[3]YY'!$B$3:$B$82,B12,'[3]YY'!$E$3:$E$82,E12)</f>
        <v>15</v>
      </c>
      <c r="I12" s="10">
        <v>60</v>
      </c>
      <c r="J12" s="55">
        <f t="shared" si="0"/>
        <v>45</v>
      </c>
      <c r="K12" s="12" t="str">
        <f t="shared" si="2"/>
        <v>Tiếp tục phát triển</v>
      </c>
      <c r="L12" s="102">
        <v>841</v>
      </c>
      <c r="M12" s="17"/>
      <c r="N12" s="13"/>
      <c r="O12" s="13"/>
      <c r="P12" s="13"/>
      <c r="Q12" s="13"/>
      <c r="R12" s="13"/>
      <c r="S12" s="13"/>
      <c r="T12" s="13"/>
      <c r="U12" s="13"/>
      <c r="V12" s="13"/>
    </row>
    <row r="13" spans="1:22" s="158" customFormat="1" ht="82.5">
      <c r="A13" s="35">
        <f>A12+1</f>
        <v>10</v>
      </c>
      <c r="B13" s="159" t="s">
        <v>506</v>
      </c>
      <c r="C13" s="154" t="s">
        <v>248</v>
      </c>
      <c r="D13" s="154" t="s">
        <v>396</v>
      </c>
      <c r="E13" s="154" t="s">
        <v>507</v>
      </c>
      <c r="F13" s="155">
        <v>255</v>
      </c>
      <c r="G13" s="154" t="s">
        <v>1905</v>
      </c>
      <c r="H13" s="70">
        <f>_xlfn.SUMIFS('[3]YY'!$G$3:$G$82,'[3]YY'!$B$3:$B$82,B13,'[3]YY'!$E$3:$E$82,E13)</f>
        <v>150</v>
      </c>
      <c r="I13" s="163">
        <v>150</v>
      </c>
      <c r="J13" s="163">
        <f t="shared" si="0"/>
        <v>0</v>
      </c>
      <c r="K13" s="160" t="str">
        <f t="shared" si="2"/>
        <v>Lưu lượng đã hết</v>
      </c>
      <c r="L13" s="157"/>
      <c r="M13" s="157">
        <v>1178</v>
      </c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:22" s="158" customFormat="1" ht="49.5">
      <c r="A14" s="35">
        <f t="shared" si="1"/>
        <v>11</v>
      </c>
      <c r="B14" s="153" t="s">
        <v>1217</v>
      </c>
      <c r="C14" s="154" t="s">
        <v>293</v>
      </c>
      <c r="D14" s="185" t="s">
        <v>396</v>
      </c>
      <c r="E14" s="154" t="s">
        <v>259</v>
      </c>
      <c r="F14" s="155">
        <v>215</v>
      </c>
      <c r="G14" s="155" t="s">
        <v>162</v>
      </c>
      <c r="H14" s="70">
        <f>_xlfn.SUMIFS('[3]YY'!$G$3:$G$82,'[3]YY'!$B$3:$B$82,B14,'[3]YY'!$E$3:$E$82,E14)</f>
        <v>90</v>
      </c>
      <c r="I14" s="165">
        <v>240</v>
      </c>
      <c r="J14" s="155">
        <f t="shared" si="0"/>
        <v>150</v>
      </c>
      <c r="K14" s="154" t="str">
        <f t="shared" si="2"/>
        <v>Tiếp tục phát triển</v>
      </c>
      <c r="L14" s="177">
        <v>820</v>
      </c>
      <c r="M14" s="177" t="s">
        <v>783</v>
      </c>
      <c r="N14" s="165"/>
      <c r="O14" s="165"/>
      <c r="P14" s="165"/>
      <c r="Q14" s="165"/>
      <c r="R14" s="165"/>
      <c r="S14" s="165"/>
      <c r="T14" s="165"/>
      <c r="U14" s="165"/>
      <c r="V14" s="165"/>
    </row>
    <row r="15" spans="1:22" s="489" customFormat="1" ht="49.5">
      <c r="A15" s="505">
        <f t="shared" si="1"/>
        <v>12</v>
      </c>
      <c r="B15" s="486" t="s">
        <v>1219</v>
      </c>
      <c r="C15" s="467" t="s">
        <v>293</v>
      </c>
      <c r="D15" s="538" t="s">
        <v>396</v>
      </c>
      <c r="E15" s="539" t="s">
        <v>258</v>
      </c>
      <c r="F15" s="468">
        <v>220</v>
      </c>
      <c r="G15" s="525" t="s">
        <v>164</v>
      </c>
      <c r="H15" s="70">
        <f>_xlfn.SUMIFS('[3]YY'!$G$3:$G$82,'[3]YY'!$B$3:$B$82,B15,'[3]YY'!$E$3:$E$82,E15)</f>
        <v>0</v>
      </c>
      <c r="I15" s="472">
        <v>150</v>
      </c>
      <c r="J15" s="525">
        <f t="shared" si="0"/>
        <v>150</v>
      </c>
      <c r="K15" s="487" t="str">
        <f t="shared" si="2"/>
        <v>Tiếp tục phát triển</v>
      </c>
      <c r="L15" s="473">
        <v>822</v>
      </c>
      <c r="M15" s="473" t="s">
        <v>785</v>
      </c>
      <c r="N15" s="472"/>
      <c r="O15" s="472"/>
      <c r="P15" s="472"/>
      <c r="Q15" s="472"/>
      <c r="R15" s="472"/>
      <c r="S15" s="472"/>
      <c r="T15" s="472"/>
      <c r="U15" s="472"/>
      <c r="V15" s="472"/>
    </row>
    <row r="16" spans="1:22" s="489" customFormat="1" ht="49.5">
      <c r="A16" s="505">
        <f t="shared" si="1"/>
        <v>13</v>
      </c>
      <c r="B16" s="486" t="s">
        <v>1220</v>
      </c>
      <c r="C16" s="467" t="s">
        <v>293</v>
      </c>
      <c r="D16" s="538" t="s">
        <v>396</v>
      </c>
      <c r="E16" s="467" t="s">
        <v>257</v>
      </c>
      <c r="F16" s="468">
        <v>210</v>
      </c>
      <c r="G16" s="525" t="s">
        <v>163</v>
      </c>
      <c r="H16" s="70">
        <f>_xlfn.SUMIFS('[3]YY'!$G$3:$G$82,'[3]YY'!$B$3:$B$82,B16,'[3]YY'!$E$3:$E$82,E16)</f>
        <v>0</v>
      </c>
      <c r="I16" s="472">
        <v>150</v>
      </c>
      <c r="J16" s="525">
        <f t="shared" si="0"/>
        <v>150</v>
      </c>
      <c r="K16" s="487" t="str">
        <f t="shared" si="2"/>
        <v>Tiếp tục phát triển</v>
      </c>
      <c r="L16" s="473">
        <v>821</v>
      </c>
      <c r="M16" s="473" t="s">
        <v>782</v>
      </c>
      <c r="N16" s="472"/>
      <c r="O16" s="472"/>
      <c r="P16" s="472"/>
      <c r="Q16" s="472"/>
      <c r="R16" s="472"/>
      <c r="S16" s="472"/>
      <c r="T16" s="472"/>
      <c r="U16" s="472"/>
      <c r="V16" s="472"/>
    </row>
    <row r="17" spans="1:22" ht="115.5">
      <c r="A17" s="35">
        <f t="shared" si="1"/>
        <v>14</v>
      </c>
      <c r="B17" s="276" t="s">
        <v>1888</v>
      </c>
      <c r="C17" s="12" t="s">
        <v>293</v>
      </c>
      <c r="D17" s="45" t="s">
        <v>396</v>
      </c>
      <c r="E17" s="12" t="s">
        <v>794</v>
      </c>
      <c r="F17" s="55">
        <v>180</v>
      </c>
      <c r="G17" s="55" t="s">
        <v>1250</v>
      </c>
      <c r="H17" s="70">
        <f>_xlfn.SUMIFS('[3]YY'!$G$3:$G$82,'[3]YY'!$B$3:$B$82,B17,'[3]YY'!$E$3:$E$82,E17)</f>
        <v>90</v>
      </c>
      <c r="I17" s="55">
        <v>240</v>
      </c>
      <c r="J17" s="55">
        <f t="shared" si="0"/>
        <v>150</v>
      </c>
      <c r="K17" s="160" t="str">
        <f t="shared" si="2"/>
        <v>Tiếp tục phát triển</v>
      </c>
      <c r="L17" s="102">
        <v>819</v>
      </c>
      <c r="M17" s="17"/>
      <c r="N17" s="12" t="s">
        <v>797</v>
      </c>
      <c r="O17" s="154" t="s">
        <v>806</v>
      </c>
      <c r="P17" s="154"/>
      <c r="Q17" s="13"/>
      <c r="R17" s="13"/>
      <c r="S17" s="13"/>
      <c r="T17" s="13"/>
      <c r="U17" s="13"/>
      <c r="V17" s="13"/>
    </row>
    <row r="18" spans="1:22" ht="36">
      <c r="A18" s="35">
        <f t="shared" si="1"/>
        <v>15</v>
      </c>
      <c r="B18" s="269" t="s">
        <v>1673</v>
      </c>
      <c r="C18" s="12" t="s">
        <v>293</v>
      </c>
      <c r="D18" s="45" t="s">
        <v>396</v>
      </c>
      <c r="E18" s="12" t="s">
        <v>253</v>
      </c>
      <c r="F18" s="55">
        <v>230</v>
      </c>
      <c r="G18" s="269" t="s">
        <v>1672</v>
      </c>
      <c r="H18" s="70">
        <f>_xlfn.SUMIFS('[3]YY'!$G$3:$G$82,'[3]YY'!$B$3:$B$82,B18,'[3]YY'!$E$3:$E$82,E18)</f>
        <v>30</v>
      </c>
      <c r="I18" s="55">
        <v>300</v>
      </c>
      <c r="J18" s="55">
        <f t="shared" si="0"/>
        <v>270</v>
      </c>
      <c r="K18" s="160" t="str">
        <f t="shared" si="2"/>
        <v>Tiếp tục phát triển</v>
      </c>
      <c r="L18" s="102"/>
      <c r="M18" s="17"/>
      <c r="N18" s="12"/>
      <c r="O18" s="154"/>
      <c r="P18" s="154"/>
      <c r="Q18" s="13">
        <v>5553</v>
      </c>
      <c r="R18" s="13"/>
      <c r="S18" s="13"/>
      <c r="T18" s="13"/>
      <c r="U18" s="13"/>
      <c r="V18" s="13"/>
    </row>
    <row r="19" spans="1:22" ht="33">
      <c r="A19" s="35">
        <f t="shared" si="1"/>
        <v>16</v>
      </c>
      <c r="B19" s="18" t="s">
        <v>1221</v>
      </c>
      <c r="C19" s="9" t="s">
        <v>294</v>
      </c>
      <c r="D19" s="45" t="s">
        <v>396</v>
      </c>
      <c r="E19" s="9" t="s">
        <v>992</v>
      </c>
      <c r="F19" s="10">
        <v>150</v>
      </c>
      <c r="G19" s="55" t="s">
        <v>166</v>
      </c>
      <c r="H19" s="70">
        <f>_xlfn.SUMIFS('[3]YY'!$G$3:$G$82,'[3]YY'!$B$3:$B$82,B19,'[3]YY'!$E$3:$E$82,E19)</f>
        <v>30</v>
      </c>
      <c r="I19" s="10">
        <v>60</v>
      </c>
      <c r="J19" s="55">
        <f t="shared" si="0"/>
        <v>30</v>
      </c>
      <c r="K19" s="160" t="str">
        <f t="shared" si="2"/>
        <v>Tiếp tục phát triển</v>
      </c>
      <c r="L19" s="102">
        <v>873</v>
      </c>
      <c r="M19" s="17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33">
      <c r="A20" s="35">
        <f>A19+1</f>
        <v>17</v>
      </c>
      <c r="B20" s="18" t="s">
        <v>1306</v>
      </c>
      <c r="C20" s="9" t="s">
        <v>294</v>
      </c>
      <c r="D20" s="45" t="s">
        <v>396</v>
      </c>
      <c r="E20" s="9" t="s">
        <v>221</v>
      </c>
      <c r="F20" s="10">
        <v>156</v>
      </c>
      <c r="G20" s="55" t="s">
        <v>1307</v>
      </c>
      <c r="H20" s="70">
        <f>_xlfn.SUMIFS('[3]YY'!$G$3:$G$82,'[3]YY'!$B$3:$B$82,B20,'[3]YY'!$E$3:$E$82,E20)</f>
        <v>30</v>
      </c>
      <c r="I20" s="10">
        <v>56</v>
      </c>
      <c r="J20" s="55">
        <f>I20-H20</f>
        <v>26</v>
      </c>
      <c r="K20" s="160" t="str">
        <f t="shared" si="2"/>
        <v>Tiếp tục phát triển</v>
      </c>
      <c r="L20" s="102"/>
      <c r="M20" s="17"/>
      <c r="N20" s="13"/>
      <c r="O20" s="13">
        <v>3397</v>
      </c>
      <c r="P20" s="13"/>
      <c r="Q20" s="13"/>
      <c r="R20" s="13"/>
      <c r="S20" s="13"/>
      <c r="T20" s="13"/>
      <c r="U20" s="13"/>
      <c r="V20" s="13"/>
    </row>
    <row r="21" spans="1:22" s="168" customFormat="1" ht="36">
      <c r="A21" s="35">
        <f t="shared" si="1"/>
        <v>18</v>
      </c>
      <c r="B21" s="153" t="s">
        <v>448</v>
      </c>
      <c r="C21" s="154" t="s">
        <v>237</v>
      </c>
      <c r="D21" s="154" t="s">
        <v>396</v>
      </c>
      <c r="E21" s="154" t="s">
        <v>1024</v>
      </c>
      <c r="F21" s="175">
        <v>251</v>
      </c>
      <c r="G21" s="269" t="s">
        <v>449</v>
      </c>
      <c r="H21" s="70">
        <f>_xlfn.SUMIFS('[3]YY'!$G$3:$G$82,'[3]YY'!$B$3:$B$82,B21,'[3]YY'!$E$3:$E$82,E21)</f>
        <v>120</v>
      </c>
      <c r="I21" s="161">
        <v>120</v>
      </c>
      <c r="J21" s="156">
        <f t="shared" si="0"/>
        <v>0</v>
      </c>
      <c r="K21" s="160" t="str">
        <f t="shared" si="2"/>
        <v>Lưu lượng đã hết</v>
      </c>
      <c r="L21" s="157"/>
      <c r="M21" s="157">
        <v>764</v>
      </c>
      <c r="N21" s="157"/>
      <c r="O21" s="157"/>
      <c r="P21" s="157"/>
      <c r="Q21" s="157"/>
      <c r="R21" s="289" t="s">
        <v>1719</v>
      </c>
      <c r="S21" s="289" t="s">
        <v>1747</v>
      </c>
      <c r="T21" s="289"/>
      <c r="U21" s="289"/>
      <c r="V21" s="289"/>
    </row>
    <row r="22" spans="1:22" s="168" customFormat="1" ht="66">
      <c r="A22" s="35">
        <f t="shared" si="1"/>
        <v>19</v>
      </c>
      <c r="B22" s="153" t="s">
        <v>1390</v>
      </c>
      <c r="C22" s="154" t="s">
        <v>237</v>
      </c>
      <c r="D22" s="154" t="s">
        <v>396</v>
      </c>
      <c r="E22" s="154" t="s">
        <v>1383</v>
      </c>
      <c r="F22" s="175">
        <v>235</v>
      </c>
      <c r="G22" s="160" t="s">
        <v>1391</v>
      </c>
      <c r="H22" s="70">
        <f>_xlfn.SUMIFS('[3]YY'!$G$3:$G$82,'[3]YY'!$B$3:$B$82,B22,'[3]YY'!$E$3:$E$82,E22)</f>
        <v>0</v>
      </c>
      <c r="I22" s="161">
        <v>90</v>
      </c>
      <c r="J22" s="156">
        <f aca="true" t="shared" si="3" ref="J22:J28">I22-H22</f>
        <v>90</v>
      </c>
      <c r="K22" s="160" t="str">
        <f>IF(J22&gt;0,"Tiếp tục phát triển","Lưu lượng đã hết")</f>
        <v>Tiếp tục phát triển</v>
      </c>
      <c r="L22" s="157"/>
      <c r="M22" s="157"/>
      <c r="N22" s="157"/>
      <c r="O22" s="157"/>
      <c r="P22" s="186">
        <v>3880</v>
      </c>
      <c r="Q22" s="157"/>
      <c r="R22" s="157"/>
      <c r="S22" s="157"/>
      <c r="T22" s="157"/>
      <c r="U22" s="157"/>
      <c r="V22" s="157"/>
    </row>
    <row r="23" spans="1:22" s="168" customFormat="1" ht="33">
      <c r="A23" s="35">
        <f t="shared" si="1"/>
        <v>20</v>
      </c>
      <c r="B23" s="153" t="s">
        <v>1524</v>
      </c>
      <c r="C23" s="154" t="s">
        <v>277</v>
      </c>
      <c r="D23" s="154" t="s">
        <v>396</v>
      </c>
      <c r="E23" s="154" t="s">
        <v>753</v>
      </c>
      <c r="F23" s="175">
        <v>326</v>
      </c>
      <c r="G23" s="160" t="s">
        <v>1525</v>
      </c>
      <c r="H23" s="70">
        <f>_xlfn.SUMIFS('[3]YY'!$G$3:$G$82,'[3]YY'!$B$3:$B$82,B23,'[3]YY'!$E$3:$E$82,E23)</f>
        <v>0</v>
      </c>
      <c r="I23" s="161">
        <v>120</v>
      </c>
      <c r="J23" s="156">
        <f t="shared" si="3"/>
        <v>120</v>
      </c>
      <c r="K23" s="160" t="str">
        <f>IF(J23&gt;0,"Tiếp tục phát triển","Lưu lượng đã hết")</f>
        <v>Tiếp tục phát triển</v>
      </c>
      <c r="L23" s="157"/>
      <c r="M23" s="157"/>
      <c r="N23" s="157"/>
      <c r="O23" s="157"/>
      <c r="P23" s="186"/>
      <c r="Q23" s="157">
        <v>4597</v>
      </c>
      <c r="R23" s="157"/>
      <c r="S23" s="157"/>
      <c r="T23" s="157"/>
      <c r="U23" s="157"/>
      <c r="V23" s="157"/>
    </row>
    <row r="24" spans="1:22" s="168" customFormat="1" ht="82.5">
      <c r="A24" s="35">
        <f t="shared" si="1"/>
        <v>21</v>
      </c>
      <c r="B24" s="153" t="s">
        <v>1877</v>
      </c>
      <c r="C24" s="154" t="s">
        <v>278</v>
      </c>
      <c r="D24" s="154" t="s">
        <v>396</v>
      </c>
      <c r="E24" s="154" t="s">
        <v>1855</v>
      </c>
      <c r="F24" s="175">
        <v>130</v>
      </c>
      <c r="G24" s="160" t="s">
        <v>2006</v>
      </c>
      <c r="H24" s="70">
        <f>_xlfn.SUMIFS('[3]YY'!$G$3:$G$82,'[3]YY'!$B$3:$B$82,B24,'[3]YY'!$E$3:$E$82,E24)</f>
        <v>30</v>
      </c>
      <c r="I24" s="161">
        <v>60</v>
      </c>
      <c r="J24" s="156">
        <f t="shared" si="3"/>
        <v>30</v>
      </c>
      <c r="K24" s="160" t="str">
        <f>IF(J24&gt;0,"Tiếp tục phát triển","Lưu lượng đã hết")</f>
        <v>Tiếp tục phát triển</v>
      </c>
      <c r="L24" s="157"/>
      <c r="M24" s="157"/>
      <c r="N24" s="157">
        <v>2541</v>
      </c>
      <c r="O24" s="157"/>
      <c r="P24" s="157"/>
      <c r="Q24" s="157"/>
      <c r="R24" s="157"/>
      <c r="S24" s="157"/>
      <c r="T24" s="177" t="s">
        <v>1878</v>
      </c>
      <c r="U24" s="177" t="s">
        <v>1878</v>
      </c>
      <c r="V24" s="177" t="s">
        <v>2005</v>
      </c>
    </row>
    <row r="25" spans="1:23" s="364" customFormat="1" ht="148.5">
      <c r="A25" s="327">
        <f t="shared" si="1"/>
        <v>22</v>
      </c>
      <c r="B25" s="618" t="s">
        <v>1970</v>
      </c>
      <c r="C25" s="619" t="s">
        <v>278</v>
      </c>
      <c r="D25" s="622" t="s">
        <v>396</v>
      </c>
      <c r="E25" s="622" t="s">
        <v>1971</v>
      </c>
      <c r="F25" s="623">
        <v>150</v>
      </c>
      <c r="G25" s="363" t="s">
        <v>1973</v>
      </c>
      <c r="H25" s="70">
        <f>_xlfn.SUMIFS('[3]YY'!$G$3:$G$82,'[3]YY'!$B$3:$B$82,B25,'[3]YY'!$E$3:$E$82,E25)</f>
        <v>30</v>
      </c>
      <c r="I25" s="621">
        <v>30</v>
      </c>
      <c r="J25" s="349">
        <f>I25-H25</f>
        <v>0</v>
      </c>
      <c r="K25" s="363" t="str">
        <f>IF(J25&gt;0,"Tiếp tục phát triển","Lưu lượng đã hết")</f>
        <v>Lưu lượng đã hết</v>
      </c>
      <c r="L25" s="331"/>
      <c r="M25" s="331"/>
      <c r="N25" s="331"/>
      <c r="O25" s="331"/>
      <c r="P25" s="331"/>
      <c r="Q25" s="331"/>
      <c r="R25" s="331"/>
      <c r="S25" s="331"/>
      <c r="T25" s="365"/>
      <c r="U25" s="365"/>
      <c r="V25" s="365"/>
      <c r="W25" s="624" t="s">
        <v>1972</v>
      </c>
    </row>
    <row r="26" spans="1:22" ht="33">
      <c r="A26" s="35">
        <f>A25+1</f>
        <v>23</v>
      </c>
      <c r="B26" s="153" t="s">
        <v>1215</v>
      </c>
      <c r="C26" s="12" t="s">
        <v>292</v>
      </c>
      <c r="D26" s="45" t="s">
        <v>396</v>
      </c>
      <c r="E26" s="12" t="s">
        <v>261</v>
      </c>
      <c r="F26" s="55">
        <v>235</v>
      </c>
      <c r="G26" s="55" t="s">
        <v>167</v>
      </c>
      <c r="H26" s="70">
        <f>_xlfn.SUMIFS('[3]YY'!$G$3:$G$82,'[3]YY'!$B$3:$B$82,B26,'[3]YY'!$E$3:$E$82,E26)</f>
        <v>60</v>
      </c>
      <c r="I26" s="55">
        <v>180</v>
      </c>
      <c r="J26" s="55">
        <f t="shared" si="3"/>
        <v>120</v>
      </c>
      <c r="K26" s="12" t="str">
        <f t="shared" si="2"/>
        <v>Tiếp tục phát triển</v>
      </c>
      <c r="L26" s="102">
        <v>246</v>
      </c>
      <c r="M26" s="17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33">
      <c r="A27" s="35">
        <f t="shared" si="1"/>
        <v>24</v>
      </c>
      <c r="B27" s="153" t="s">
        <v>1216</v>
      </c>
      <c r="C27" s="9" t="s">
        <v>292</v>
      </c>
      <c r="D27" s="45" t="s">
        <v>396</v>
      </c>
      <c r="E27" s="9" t="s">
        <v>260</v>
      </c>
      <c r="F27" s="10">
        <v>245</v>
      </c>
      <c r="G27" s="55" t="s">
        <v>161</v>
      </c>
      <c r="H27" s="70">
        <f>_xlfn.SUMIFS('[3]YY'!$G$3:$G$82,'[3]YY'!$B$3:$B$82,B27,'[3]YY'!$E$3:$E$82,E27)</f>
        <v>30</v>
      </c>
      <c r="I27" s="10">
        <v>60</v>
      </c>
      <c r="J27" s="55">
        <f t="shared" si="3"/>
        <v>30</v>
      </c>
      <c r="K27" s="12" t="str">
        <f>IF(J27&gt;0,"Tiếp tục phát triển","Lưu lượng đã hết")</f>
        <v>Tiếp tục phát triển</v>
      </c>
      <c r="L27" s="102">
        <v>248</v>
      </c>
      <c r="M27" s="17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58" customFormat="1" ht="33">
      <c r="A28" s="35">
        <f t="shared" si="1"/>
        <v>25</v>
      </c>
      <c r="B28" s="153" t="s">
        <v>484</v>
      </c>
      <c r="C28" s="154" t="s">
        <v>292</v>
      </c>
      <c r="D28" s="154" t="s">
        <v>396</v>
      </c>
      <c r="E28" s="154" t="s">
        <v>324</v>
      </c>
      <c r="F28" s="176">
        <v>245</v>
      </c>
      <c r="G28" s="176" t="s">
        <v>485</v>
      </c>
      <c r="H28" s="70">
        <f>_xlfn.SUMIFS('[3]YY'!$G$3:$G$82,'[3]YY'!$B$3:$B$82,B28,'[3]YY'!$E$3:$E$82,E28)</f>
        <v>90</v>
      </c>
      <c r="I28" s="156">
        <v>180</v>
      </c>
      <c r="J28" s="156">
        <f t="shared" si="3"/>
        <v>90</v>
      </c>
      <c r="K28" s="154" t="str">
        <f>IF(J28&gt;0,"Tiếp tục phát triển","Lưu lượng đã hết")</f>
        <v>Tiếp tục phát triển</v>
      </c>
      <c r="L28" s="157"/>
      <c r="M28" s="157">
        <v>847</v>
      </c>
      <c r="N28" s="165"/>
      <c r="O28" s="165"/>
      <c r="P28" s="165"/>
      <c r="Q28" s="165"/>
      <c r="R28" s="165"/>
      <c r="S28" s="165"/>
      <c r="T28" s="165"/>
      <c r="U28" s="165"/>
      <c r="V28" s="165"/>
    </row>
    <row r="29" spans="1:22" s="25" customFormat="1" ht="16.5">
      <c r="A29" s="19"/>
      <c r="B29" s="20" t="s">
        <v>295</v>
      </c>
      <c r="C29" s="21"/>
      <c r="D29" s="21"/>
      <c r="E29" s="21"/>
      <c r="F29" s="22"/>
      <c r="G29" s="22"/>
      <c r="H29" s="70">
        <f>_xlfn.SUMIFS('[3]YY'!$G$3:$G$82,'[3]YY'!$B$3:$B$82,B29,'[3]YY'!$E$3:$E$82,E29)</f>
        <v>0</v>
      </c>
      <c r="I29" s="22">
        <f>SUMIF(I3:I28,"&gt;0")-J5</f>
        <v>4226</v>
      </c>
      <c r="J29" s="22">
        <f>SUMIF(J3:J28,"&gt;0")</f>
        <v>2171</v>
      </c>
      <c r="K29" s="24"/>
      <c r="L29" s="102"/>
      <c r="M29" s="20"/>
      <c r="N29" s="24"/>
      <c r="O29" s="24"/>
      <c r="P29" s="24"/>
      <c r="Q29" s="24"/>
      <c r="R29" s="24"/>
      <c r="S29" s="24"/>
      <c r="T29" s="24"/>
      <c r="U29" s="24"/>
      <c r="V29" s="24"/>
    </row>
    <row r="31" spans="7:11" ht="47.25">
      <c r="G31" s="52" t="s">
        <v>180</v>
      </c>
      <c r="H31" s="5" t="s">
        <v>33</v>
      </c>
      <c r="I31" s="5" t="s">
        <v>326</v>
      </c>
      <c r="J31" s="5" t="s">
        <v>34</v>
      </c>
      <c r="K31" s="6" t="s">
        <v>195</v>
      </c>
    </row>
    <row r="32" spans="7:11" ht="16.5">
      <c r="G32" s="70" t="s">
        <v>178</v>
      </c>
      <c r="H32" s="70">
        <f>SUM(H3:H19)</f>
        <v>1995</v>
      </c>
      <c r="I32" s="70">
        <f>SUM(I3:I19)-J5</f>
        <v>3330</v>
      </c>
      <c r="J32" s="70">
        <f>SUMIF(J3:J19,"&gt;0")</f>
        <v>1665</v>
      </c>
      <c r="K32" s="12" t="str">
        <f>IF(J32&gt;0,"Tiếp tục phát triển","Lưu lượng đã hết")</f>
        <v>Tiếp tục phát triển</v>
      </c>
    </row>
    <row r="33" spans="7:11" ht="16.5">
      <c r="G33" s="70" t="s">
        <v>179</v>
      </c>
      <c r="H33" s="70">
        <f>SUM(H26:H28)</f>
        <v>180</v>
      </c>
      <c r="I33" s="70">
        <f>SUM(I26:I28)</f>
        <v>420</v>
      </c>
      <c r="J33" s="70">
        <f>SUMIF(J26:J28,"&gt;0")</f>
        <v>240</v>
      </c>
      <c r="K33" s="12" t="str">
        <f>IF(J33&gt;0,"Tiếp tục phát triển","Lưu lượng đã hết")</f>
        <v>Tiếp tục phát triển</v>
      </c>
    </row>
    <row r="34" spans="1:13" s="57" customFormat="1" ht="16.5">
      <c r="A34" s="62"/>
      <c r="B34" s="69"/>
      <c r="C34" s="32"/>
      <c r="D34" s="32"/>
      <c r="E34" s="32"/>
      <c r="F34" s="63"/>
      <c r="G34" s="70" t="s">
        <v>774</v>
      </c>
      <c r="H34" s="70">
        <v>0</v>
      </c>
      <c r="I34" s="70">
        <v>0</v>
      </c>
      <c r="J34" s="70">
        <v>0</v>
      </c>
      <c r="K34" s="88" t="str">
        <f>IF(J34&gt;0,"Tiếp tục phát triển","Lưu lượng đã hết")</f>
        <v>Lưu lượng đã hết</v>
      </c>
      <c r="L34" s="31"/>
      <c r="M34" s="69"/>
    </row>
    <row r="35" spans="3:12" s="27" customFormat="1" ht="16.5">
      <c r="C35" s="28"/>
      <c r="D35" s="28"/>
      <c r="E35" s="28"/>
      <c r="G35" s="70" t="s">
        <v>384</v>
      </c>
      <c r="H35" s="70">
        <v>0</v>
      </c>
      <c r="I35" s="70">
        <v>0</v>
      </c>
      <c r="J35" s="70">
        <v>0</v>
      </c>
      <c r="K35" s="88" t="str">
        <f>IF(J35&gt;0,"Tiếp tục phát triển","Lưu lượng đã hết")</f>
        <v>Lưu lượng đã hết</v>
      </c>
      <c r="L35" s="31"/>
    </row>
    <row r="36" spans="6:11" ht="16.5">
      <c r="F36" s="33"/>
      <c r="G36" s="70" t="s">
        <v>385</v>
      </c>
      <c r="H36" s="70">
        <v>0</v>
      </c>
      <c r="I36" s="70">
        <v>0</v>
      </c>
      <c r="J36" s="70">
        <v>0</v>
      </c>
      <c r="K36" s="88" t="str">
        <f>IF(J36&gt;0,"Tiếp tục phát triển","Lưu lượng đã hết")</f>
        <v>Lưu lượng đã hết</v>
      </c>
    </row>
    <row r="37" spans="6:11" ht="16.5">
      <c r="F37" s="33"/>
      <c r="G37" s="63"/>
      <c r="H37" s="63">
        <f>SUM(H32:H36)</f>
        <v>2175</v>
      </c>
      <c r="I37" s="63">
        <f>SUM(I32:I36)</f>
        <v>3750</v>
      </c>
      <c r="J37" s="63">
        <f>SUM(J32:J36)</f>
        <v>1905</v>
      </c>
      <c r="K37" s="112"/>
    </row>
    <row r="38" spans="8:10" ht="16.5">
      <c r="H38" s="29" t="str">
        <f>IF(SUM(H32:H36)=H29,"Yes","No")</f>
        <v>No</v>
      </c>
      <c r="I38" s="29" t="str">
        <f>IF(SUM(I32:I36)=I29,"Yes","No")</f>
        <v>No</v>
      </c>
      <c r="J38" s="29" t="str">
        <f>IF(SUM(J32:J36)=J29,"Yes","No")</f>
        <v>No</v>
      </c>
    </row>
  </sheetData>
  <sheetProtection/>
  <autoFilter ref="A2:P29"/>
  <mergeCells count="1">
    <mergeCell ref="A1:Q1"/>
  </mergeCells>
  <conditionalFormatting sqref="B17:B18">
    <cfRule type="duplicateValues" priority="1" dxfId="1">
      <formula>AND(COUNTIF($B$17:$B$18,B17)&gt;1,NOT(ISBLANK(B17)))</formula>
    </cfRule>
  </conditionalFormatting>
  <printOptions horizontalCentered="1"/>
  <pageMargins left="0" right="0" top="0.75" bottom="0.5" header="0" footer="0"/>
  <pageSetup horizontalDpi="600" verticalDpi="600" orientation="landscape" paperSize="9" scale="80" r:id="rId3"/>
  <headerFooter alignWithMargins="0">
    <oddFooter>&amp;C&amp;13&amp;P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28">
      <selection activeCell="E13" sqref="E13"/>
    </sheetView>
  </sheetViews>
  <sheetFormatPr defaultColWidth="9" defaultRowHeight="15"/>
  <cols>
    <col min="1" max="1" width="3.296875" style="125" bestFit="1" customWidth="1"/>
    <col min="2" max="2" width="16.796875" style="125" customWidth="1"/>
    <col min="3" max="3" width="13.19921875" style="126" customWidth="1"/>
    <col min="4" max="4" width="17.796875" style="125" customWidth="1"/>
    <col min="5" max="5" width="28" style="125" customWidth="1"/>
    <col min="6" max="6" width="17" style="125" customWidth="1"/>
    <col min="7" max="7" width="22.19921875" style="125" customWidth="1"/>
    <col min="8" max="8" width="4.8984375" style="125" bestFit="1" customWidth="1"/>
    <col min="9" max="9" width="6.09765625" style="125" bestFit="1" customWidth="1"/>
    <col min="10" max="22" width="4.8984375" style="125" bestFit="1" customWidth="1"/>
    <col min="23" max="16384" width="9" style="125" customWidth="1"/>
  </cols>
  <sheetData>
    <row r="1" spans="1:7" s="128" customFormat="1" ht="43.5" customHeight="1">
      <c r="A1" s="653" t="s">
        <v>418</v>
      </c>
      <c r="B1" s="654"/>
      <c r="C1" s="654"/>
      <c r="D1" s="654"/>
      <c r="E1" s="654"/>
      <c r="F1" s="654"/>
      <c r="G1" s="654"/>
    </row>
    <row r="2" spans="1:7" s="127" customFormat="1" ht="31.5">
      <c r="A2" s="129" t="s">
        <v>205</v>
      </c>
      <c r="B2" s="130" t="s">
        <v>419</v>
      </c>
      <c r="C2" s="129" t="s">
        <v>411</v>
      </c>
      <c r="D2" s="129" t="s">
        <v>410</v>
      </c>
      <c r="E2" s="130" t="s">
        <v>413</v>
      </c>
      <c r="F2" s="130" t="s">
        <v>414</v>
      </c>
      <c r="G2" s="129" t="s">
        <v>415</v>
      </c>
    </row>
    <row r="3" spans="1:7" ht="15.75">
      <c r="A3" s="131">
        <v>1</v>
      </c>
      <c r="B3" s="132" t="s">
        <v>245</v>
      </c>
      <c r="C3" s="131" t="s">
        <v>412</v>
      </c>
      <c r="D3" s="133">
        <f>'Nam Dinh'!H105</f>
        <v>2403.5</v>
      </c>
      <c r="E3" s="133">
        <f>'Nam Dinh'!I105</f>
        <v>17227</v>
      </c>
      <c r="F3" s="133">
        <f>IF(E3&gt;=D3,E3-D3,0)</f>
        <v>14823.5</v>
      </c>
      <c r="G3" s="132"/>
    </row>
    <row r="4" spans="1:7" ht="15.75">
      <c r="A4" s="131">
        <f>A3+1</f>
        <v>2</v>
      </c>
      <c r="B4" s="132" t="s">
        <v>325</v>
      </c>
      <c r="C4" s="131" t="s">
        <v>416</v>
      </c>
      <c r="D4" s="133">
        <f>'Phia Nam'!H120</f>
        <v>2028</v>
      </c>
      <c r="E4" s="133">
        <f>'Phia Nam'!I120</f>
        <v>16899</v>
      </c>
      <c r="F4" s="133">
        <f aca="true" t="shared" si="0" ref="F4:F15">IF(E4&gt;=D4,E4-D4,0)</f>
        <v>14871</v>
      </c>
      <c r="G4" s="132"/>
    </row>
    <row r="5" spans="1:7" ht="15.75">
      <c r="A5" s="131">
        <f aca="true" t="shared" si="1" ref="A5:A15">A4+1</f>
        <v>3</v>
      </c>
      <c r="B5" s="132" t="s">
        <v>244</v>
      </c>
      <c r="C5" s="131" t="s">
        <v>416</v>
      </c>
      <c r="D5" s="133">
        <f>'GT'!H115</f>
        <v>5288</v>
      </c>
      <c r="E5" s="133">
        <f>'GT'!I115</f>
        <v>14236</v>
      </c>
      <c r="F5" s="133">
        <f t="shared" si="0"/>
        <v>8948</v>
      </c>
      <c r="G5" s="132"/>
    </row>
    <row r="6" spans="1:7" ht="15.75">
      <c r="A6" s="131">
        <f t="shared" si="1"/>
        <v>4</v>
      </c>
      <c r="B6" s="132" t="s">
        <v>251</v>
      </c>
      <c r="C6" s="131" t="s">
        <v>416</v>
      </c>
      <c r="D6" s="133">
        <f>'HH'!H99</f>
        <v>2879</v>
      </c>
      <c r="E6" s="133">
        <f>'HH'!I99</f>
        <v>10680</v>
      </c>
      <c r="F6" s="133">
        <f t="shared" si="0"/>
        <v>7801</v>
      </c>
      <c r="G6" s="132"/>
    </row>
    <row r="7" spans="1:7" ht="15.75">
      <c r="A7" s="131">
        <f t="shared" si="1"/>
        <v>5</v>
      </c>
      <c r="B7" s="132" t="s">
        <v>297</v>
      </c>
      <c r="C7" s="131" t="s">
        <v>416</v>
      </c>
      <c r="D7" s="133">
        <f>TL!H75</f>
        <v>2723</v>
      </c>
      <c r="E7" s="133">
        <f>TL!I75</f>
        <v>6425</v>
      </c>
      <c r="F7" s="133">
        <f t="shared" si="0"/>
        <v>3702</v>
      </c>
      <c r="G7" s="132"/>
    </row>
    <row r="8" spans="1:7" ht="15.75">
      <c r="A8" s="131">
        <f t="shared" si="1"/>
        <v>6</v>
      </c>
      <c r="B8" s="132" t="s">
        <v>206</v>
      </c>
      <c r="C8" s="131" t="s">
        <v>416</v>
      </c>
      <c r="D8" s="133">
        <f>ML!H4</f>
        <v>90</v>
      </c>
      <c r="E8" s="133">
        <f>ML!I4</f>
        <v>90</v>
      </c>
      <c r="F8" s="133">
        <f t="shared" si="0"/>
        <v>0</v>
      </c>
      <c r="G8" s="132"/>
    </row>
    <row r="9" spans="1:7" ht="15.75">
      <c r="A9" s="131">
        <f t="shared" si="1"/>
        <v>7</v>
      </c>
      <c r="B9" s="132" t="s">
        <v>219</v>
      </c>
      <c r="C9" s="131" t="s">
        <v>416</v>
      </c>
      <c r="D9" s="133">
        <f>NT!H25</f>
        <v>570</v>
      </c>
      <c r="E9" s="133">
        <f>NT!I25</f>
        <v>2040</v>
      </c>
      <c r="F9" s="133">
        <f t="shared" si="0"/>
        <v>1470</v>
      </c>
      <c r="G9" s="132"/>
    </row>
    <row r="10" spans="1:7" ht="15.75">
      <c r="A10" s="131">
        <f t="shared" si="1"/>
        <v>8</v>
      </c>
      <c r="B10" s="132" t="s">
        <v>234</v>
      </c>
      <c r="C10" s="131" t="s">
        <v>416</v>
      </c>
      <c r="D10" s="133">
        <f>NH!H74</f>
        <v>2060</v>
      </c>
      <c r="E10" s="133">
        <f>NH!I74</f>
        <v>6080</v>
      </c>
      <c r="F10" s="133">
        <f t="shared" si="0"/>
        <v>4020</v>
      </c>
      <c r="G10" s="132"/>
    </row>
    <row r="11" spans="1:7" ht="15.75">
      <c r="A11" s="131">
        <f t="shared" si="1"/>
        <v>9</v>
      </c>
      <c r="B11" s="132" t="s">
        <v>235</v>
      </c>
      <c r="C11" s="131" t="s">
        <v>416</v>
      </c>
      <c r="D11" s="133">
        <f>QN!H63</f>
        <v>1688</v>
      </c>
      <c r="E11" s="133">
        <f>QN!I63</f>
        <v>5090</v>
      </c>
      <c r="F11" s="133">
        <f t="shared" si="0"/>
        <v>3402</v>
      </c>
      <c r="G11" s="132"/>
    </row>
    <row r="12" spans="1:7" ht="15.75">
      <c r="A12" s="131">
        <f t="shared" si="1"/>
        <v>10</v>
      </c>
      <c r="B12" s="132" t="s">
        <v>207</v>
      </c>
      <c r="C12" s="131" t="s">
        <v>416</v>
      </c>
      <c r="D12" s="133">
        <f>TN!H70</f>
        <v>2983</v>
      </c>
      <c r="E12" s="133">
        <f>TN!I70</f>
        <v>8115</v>
      </c>
      <c r="F12" s="133">
        <f t="shared" si="0"/>
        <v>5132</v>
      </c>
      <c r="G12" s="132"/>
    </row>
    <row r="13" spans="1:7" ht="15.75">
      <c r="A13" s="131">
        <f t="shared" si="1"/>
        <v>11</v>
      </c>
      <c r="B13" s="132" t="s">
        <v>296</v>
      </c>
      <c r="C13" s="131" t="s">
        <v>416</v>
      </c>
      <c r="D13" s="133">
        <f>VB!H13</f>
        <v>330</v>
      </c>
      <c r="E13" s="133">
        <f>VB!I13</f>
        <v>360</v>
      </c>
      <c r="F13" s="133">
        <f t="shared" si="0"/>
        <v>30</v>
      </c>
      <c r="G13" s="132"/>
    </row>
    <row r="14" spans="1:7" ht="15.75">
      <c r="A14" s="131">
        <f t="shared" si="1"/>
        <v>12</v>
      </c>
      <c r="B14" s="132" t="s">
        <v>303</v>
      </c>
      <c r="C14" s="131" t="s">
        <v>416</v>
      </c>
      <c r="D14" s="133">
        <f>XT!H39</f>
        <v>1814</v>
      </c>
      <c r="E14" s="133">
        <f>XT!I39</f>
        <v>4030</v>
      </c>
      <c r="F14" s="133">
        <f t="shared" si="0"/>
        <v>2216</v>
      </c>
      <c r="G14" s="132"/>
    </row>
    <row r="15" spans="1:7" ht="15.75">
      <c r="A15" s="131">
        <f t="shared" si="1"/>
        <v>13</v>
      </c>
      <c r="B15" s="132" t="s">
        <v>396</v>
      </c>
      <c r="C15" s="131" t="s">
        <v>416</v>
      </c>
      <c r="D15" s="133">
        <f>YY!H37</f>
        <v>2175</v>
      </c>
      <c r="E15" s="133">
        <f>YY!I37</f>
        <v>3750</v>
      </c>
      <c r="F15" s="133">
        <f t="shared" si="0"/>
        <v>1575</v>
      </c>
      <c r="G15" s="132"/>
    </row>
    <row r="16" spans="1:7" s="128" customFormat="1" ht="15.75">
      <c r="A16" s="134"/>
      <c r="B16" s="129" t="s">
        <v>417</v>
      </c>
      <c r="C16" s="129" t="s">
        <v>416</v>
      </c>
      <c r="D16" s="135">
        <f>SUMIF(D3:D15,"&gt;0")</f>
        <v>27031.5</v>
      </c>
      <c r="E16" s="135">
        <f>SUMIF(E3:E15,"&gt;0")</f>
        <v>95022</v>
      </c>
      <c r="F16" s="135">
        <f>SUMIF(F3:F15,"&gt;0")</f>
        <v>67990.5</v>
      </c>
      <c r="G16" s="134"/>
    </row>
    <row r="17" spans="1:7" s="128" customFormat="1" ht="15.75">
      <c r="A17" s="136"/>
      <c r="B17" s="137"/>
      <c r="C17" s="137"/>
      <c r="D17" s="138"/>
      <c r="E17" s="138"/>
      <c r="F17" s="138"/>
      <c r="G17" s="136"/>
    </row>
    <row r="18" spans="1:7" s="128" customFormat="1" ht="15.75">
      <c r="A18" s="654" t="s">
        <v>422</v>
      </c>
      <c r="B18" s="654"/>
      <c r="C18" s="654"/>
      <c r="D18" s="654"/>
      <c r="E18" s="654"/>
      <c r="F18" s="654"/>
      <c r="G18" s="654"/>
    </row>
    <row r="19" spans="1:7" s="128" customFormat="1" ht="15.75">
      <c r="A19" s="134" t="s">
        <v>205</v>
      </c>
      <c r="B19" s="134" t="s">
        <v>420</v>
      </c>
      <c r="C19" s="129" t="s">
        <v>411</v>
      </c>
      <c r="D19" s="140"/>
      <c r="E19" s="145" t="s">
        <v>421</v>
      </c>
      <c r="F19" s="142"/>
      <c r="G19" s="129" t="s">
        <v>415</v>
      </c>
    </row>
    <row r="20" spans="1:7" ht="15.75">
      <c r="A20" s="131">
        <v>1</v>
      </c>
      <c r="B20" s="139">
        <v>2016</v>
      </c>
      <c r="C20" s="131" t="s">
        <v>412</v>
      </c>
      <c r="D20" s="143"/>
      <c r="E20" s="144"/>
      <c r="F20" s="146">
        <f>F$16/15</f>
        <v>4532.7</v>
      </c>
      <c r="G20" s="132"/>
    </row>
    <row r="21" spans="1:7" ht="15.75">
      <c r="A21" s="131">
        <f>A20+1</f>
        <v>2</v>
      </c>
      <c r="B21" s="139">
        <v>2017</v>
      </c>
      <c r="C21" s="131" t="s">
        <v>416</v>
      </c>
      <c r="D21" s="143"/>
      <c r="E21" s="144"/>
      <c r="F21" s="146">
        <f aca="true" t="shared" si="2" ref="F21:F34">F$16/15</f>
        <v>4532.7</v>
      </c>
      <c r="G21" s="132"/>
    </row>
    <row r="22" spans="1:7" ht="15.75">
      <c r="A22" s="131">
        <f aca="true" t="shared" si="3" ref="A22:A34">A21+1</f>
        <v>3</v>
      </c>
      <c r="B22" s="139">
        <v>2018</v>
      </c>
      <c r="C22" s="131" t="s">
        <v>416</v>
      </c>
      <c r="D22" s="143"/>
      <c r="E22" s="144"/>
      <c r="F22" s="146">
        <f t="shared" si="2"/>
        <v>4532.7</v>
      </c>
      <c r="G22" s="132"/>
    </row>
    <row r="23" spans="1:7" ht="15.75">
      <c r="A23" s="131">
        <f t="shared" si="3"/>
        <v>4</v>
      </c>
      <c r="B23" s="139">
        <v>2019</v>
      </c>
      <c r="C23" s="131" t="s">
        <v>416</v>
      </c>
      <c r="D23" s="143"/>
      <c r="E23" s="144"/>
      <c r="F23" s="146">
        <f t="shared" si="2"/>
        <v>4532.7</v>
      </c>
      <c r="G23" s="132"/>
    </row>
    <row r="24" spans="1:7" ht="15.75">
      <c r="A24" s="131">
        <f t="shared" si="3"/>
        <v>5</v>
      </c>
      <c r="B24" s="139">
        <v>2020</v>
      </c>
      <c r="C24" s="131" t="s">
        <v>416</v>
      </c>
      <c r="D24" s="143"/>
      <c r="E24" s="144"/>
      <c r="F24" s="146">
        <f t="shared" si="2"/>
        <v>4532.7</v>
      </c>
      <c r="G24" s="132"/>
    </row>
    <row r="25" spans="1:7" ht="15.75">
      <c r="A25" s="131">
        <f t="shared" si="3"/>
        <v>6</v>
      </c>
      <c r="B25" s="139">
        <v>2021</v>
      </c>
      <c r="C25" s="131" t="s">
        <v>416</v>
      </c>
      <c r="D25" s="143"/>
      <c r="E25" s="144"/>
      <c r="F25" s="146">
        <f t="shared" si="2"/>
        <v>4532.7</v>
      </c>
      <c r="G25" s="132"/>
    </row>
    <row r="26" spans="1:7" ht="15.75">
      <c r="A26" s="131">
        <f t="shared" si="3"/>
        <v>7</v>
      </c>
      <c r="B26" s="139">
        <v>2022</v>
      </c>
      <c r="C26" s="131" t="s">
        <v>416</v>
      </c>
      <c r="D26" s="143"/>
      <c r="E26" s="144"/>
      <c r="F26" s="146">
        <f t="shared" si="2"/>
        <v>4532.7</v>
      </c>
      <c r="G26" s="132"/>
    </row>
    <row r="27" spans="1:7" ht="15.75">
      <c r="A27" s="131">
        <f t="shared" si="3"/>
        <v>8</v>
      </c>
      <c r="B27" s="139">
        <v>2023</v>
      </c>
      <c r="C27" s="131" t="s">
        <v>416</v>
      </c>
      <c r="D27" s="143"/>
      <c r="E27" s="144"/>
      <c r="F27" s="146">
        <f t="shared" si="2"/>
        <v>4532.7</v>
      </c>
      <c r="G27" s="132"/>
    </row>
    <row r="28" spans="1:7" ht="15.75">
      <c r="A28" s="131">
        <f t="shared" si="3"/>
        <v>9</v>
      </c>
      <c r="B28" s="139">
        <v>2024</v>
      </c>
      <c r="C28" s="131" t="s">
        <v>416</v>
      </c>
      <c r="D28" s="143"/>
      <c r="E28" s="144"/>
      <c r="F28" s="146">
        <f t="shared" si="2"/>
        <v>4532.7</v>
      </c>
      <c r="G28" s="132"/>
    </row>
    <row r="29" spans="1:7" ht="15.75">
      <c r="A29" s="131">
        <f t="shared" si="3"/>
        <v>10</v>
      </c>
      <c r="B29" s="139">
        <v>2025</v>
      </c>
      <c r="C29" s="131" t="s">
        <v>416</v>
      </c>
      <c r="D29" s="143"/>
      <c r="E29" s="144"/>
      <c r="F29" s="146">
        <f t="shared" si="2"/>
        <v>4532.7</v>
      </c>
      <c r="G29" s="132"/>
    </row>
    <row r="30" spans="1:7" ht="15.75">
      <c r="A30" s="131">
        <f t="shared" si="3"/>
        <v>11</v>
      </c>
      <c r="B30" s="139">
        <v>2026</v>
      </c>
      <c r="C30" s="131" t="s">
        <v>416</v>
      </c>
      <c r="D30" s="143"/>
      <c r="E30" s="144"/>
      <c r="F30" s="146">
        <f t="shared" si="2"/>
        <v>4532.7</v>
      </c>
      <c r="G30" s="132"/>
    </row>
    <row r="31" spans="1:7" ht="15.75">
      <c r="A31" s="131">
        <f t="shared" si="3"/>
        <v>12</v>
      </c>
      <c r="B31" s="139">
        <v>2027</v>
      </c>
      <c r="C31" s="131" t="s">
        <v>416</v>
      </c>
      <c r="D31" s="143"/>
      <c r="E31" s="144"/>
      <c r="F31" s="146">
        <f t="shared" si="2"/>
        <v>4532.7</v>
      </c>
      <c r="G31" s="132"/>
    </row>
    <row r="32" spans="1:7" ht="15.75">
      <c r="A32" s="131">
        <f t="shared" si="3"/>
        <v>13</v>
      </c>
      <c r="B32" s="139">
        <v>2028</v>
      </c>
      <c r="C32" s="131" t="s">
        <v>416</v>
      </c>
      <c r="D32" s="143"/>
      <c r="E32" s="144"/>
      <c r="F32" s="146">
        <f t="shared" si="2"/>
        <v>4532.7</v>
      </c>
      <c r="G32" s="132"/>
    </row>
    <row r="33" spans="1:7" ht="15.75">
      <c r="A33" s="131">
        <f t="shared" si="3"/>
        <v>14</v>
      </c>
      <c r="B33" s="139">
        <v>2029</v>
      </c>
      <c r="C33" s="131" t="s">
        <v>416</v>
      </c>
      <c r="D33" s="143"/>
      <c r="E33" s="144"/>
      <c r="F33" s="146">
        <f t="shared" si="2"/>
        <v>4532.7</v>
      </c>
      <c r="G33" s="132"/>
    </row>
    <row r="34" spans="1:7" ht="15.75">
      <c r="A34" s="131">
        <f t="shared" si="3"/>
        <v>15</v>
      </c>
      <c r="B34" s="139">
        <v>2030</v>
      </c>
      <c r="C34" s="131" t="s">
        <v>416</v>
      </c>
      <c r="D34" s="143"/>
      <c r="E34" s="144"/>
      <c r="F34" s="146">
        <f t="shared" si="2"/>
        <v>4532.7</v>
      </c>
      <c r="G34" s="132"/>
    </row>
    <row r="35" spans="1:7" s="128" customFormat="1" ht="15.75">
      <c r="A35" s="134"/>
      <c r="B35" s="129" t="s">
        <v>417</v>
      </c>
      <c r="C35" s="129" t="s">
        <v>416</v>
      </c>
      <c r="D35" s="140"/>
      <c r="E35" s="141"/>
      <c r="F35" s="147">
        <f>SUM(F20:F34)</f>
        <v>67990.49999999999</v>
      </c>
      <c r="G35" s="134"/>
    </row>
    <row r="37" spans="1:23" s="128" customFormat="1" ht="47.25">
      <c r="A37" s="129" t="s">
        <v>205</v>
      </c>
      <c r="B37" s="148" t="s">
        <v>180</v>
      </c>
      <c r="C37" s="149"/>
      <c r="D37" s="5" t="s">
        <v>33</v>
      </c>
      <c r="E37" s="5" t="s">
        <v>326</v>
      </c>
      <c r="F37" s="5" t="s">
        <v>34</v>
      </c>
      <c r="G37" s="6" t="s">
        <v>195</v>
      </c>
      <c r="H37" s="150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</row>
    <row r="38" spans="1:23" ht="16.5">
      <c r="A38" s="131" t="s">
        <v>423</v>
      </c>
      <c r="B38" s="132"/>
      <c r="C38" s="70" t="s">
        <v>178</v>
      </c>
      <c r="D38" s="70">
        <f>'Nam Dinh'!H100+'Phia Nam'!I115+'GT'!H110+'HH'!H94+TL!H69+ML!H7+NT!H20+NH!H69+QN!H58+TN!H65+VB!H8+XT!H34+YY!H32</f>
        <v>29716</v>
      </c>
      <c r="E38" s="70">
        <f>'Nam Dinh'!I100+'Phia Nam'!J115+'GT'!I110+'HH'!I94+TL!I69+ML!I7+NT!I20+NH!I69+QN!I58+TN!I65+VB!I8+XT!I34+YY!I32</f>
        <v>57717</v>
      </c>
      <c r="F38" s="70">
        <f>E38-D38</f>
        <v>28001</v>
      </c>
      <c r="G38" s="12" t="str">
        <f>IF(F38&gt;0,"Tiếp tục phát triển","Lưu lượng đã hết")</f>
        <v>Tiếp tục phát triển</v>
      </c>
      <c r="H38" s="151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23" ht="16.5">
      <c r="A39" s="131" t="s">
        <v>424</v>
      </c>
      <c r="B39" s="132"/>
      <c r="C39" s="70" t="s">
        <v>179</v>
      </c>
      <c r="D39" s="70">
        <f>'Nam Dinh'!H101+'Phia Nam'!I116+'GT'!H111+'HH'!H95+TL!H70+ML!H8+NT!H21+NH!H70+QN!H59+TN!H66+VB!H9+XT!H35+YY!H33</f>
        <v>7900</v>
      </c>
      <c r="E39" s="70">
        <f>'Nam Dinh'!I101+'Phia Nam'!J116+'GT'!I111+'HH'!I95+TL!I70+ML!I8+NT!I21+NH!I70+QN!I59+TN!I66+VB!I9+XT!I35+YY!I33</f>
        <v>17250</v>
      </c>
      <c r="F39" s="70">
        <f>E39-D39</f>
        <v>9350</v>
      </c>
      <c r="G39" s="12" t="str">
        <f>IF(F39&gt;0,"Tiếp tục phát triển","Lưu lượng đã hết")</f>
        <v>Tiếp tục phát triển</v>
      </c>
      <c r="H39" s="151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1:23" ht="16.5">
      <c r="A40" s="131" t="s">
        <v>425</v>
      </c>
      <c r="B40" s="132"/>
      <c r="C40" s="70" t="s">
        <v>774</v>
      </c>
      <c r="D40" s="70">
        <f>'Nam Dinh'!H102+'Phia Nam'!I117+'GT'!H112+'HH'!H96+TL!H71+ML!H9+NT!H22+NH!H71+QN!H60+TN!H67+VB!H10+XT!H36+YY!H34</f>
        <v>2025</v>
      </c>
      <c r="E40" s="70">
        <f>'Nam Dinh'!I102+'Phia Nam'!J117+'GT'!I112+'HH'!I96+TL!I71+ML!I9+NT!I22+NH!I71+QN!I60+TN!I67+VB!I10+XT!I36+YY!I34</f>
        <v>11145</v>
      </c>
      <c r="F40" s="70">
        <f>E40-D40</f>
        <v>9120</v>
      </c>
      <c r="G40" s="88" t="str">
        <f>IF(F40&gt;0,"Tiếp tục phát triển","Lưu lượng đã hết")</f>
        <v>Tiếp tục phát triển</v>
      </c>
      <c r="H40" s="151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spans="1:23" ht="16.5">
      <c r="A41" s="131" t="s">
        <v>426</v>
      </c>
      <c r="B41" s="132"/>
      <c r="C41" s="70" t="s">
        <v>384</v>
      </c>
      <c r="D41" s="70">
        <f>'Nam Dinh'!H103+'Phia Nam'!I118+'GT'!H113+'HH'!H97+TL!H72+ML!H10+NT!H23+NH!H72+QN!H61+TN!H68+VB!H11+XT!H37+YY!H35</f>
        <v>612</v>
      </c>
      <c r="E41" s="70">
        <f>'Nam Dinh'!I103+'Phia Nam'!J118+'GT'!I113+'HH'!I97+TL!I72+ML!I10+NT!I23+NH!I72+QN!I61+TN!I68+VB!I11+XT!I37+YY!I35</f>
        <v>1899</v>
      </c>
      <c r="F41" s="70">
        <f>E41-D41</f>
        <v>1287</v>
      </c>
      <c r="G41" s="88" t="str">
        <f>IF(F41&gt;0,"Tiếp tục phát triển","Lưu lượng đã hết")</f>
        <v>Tiếp tục phát triển</v>
      </c>
      <c r="H41" s="151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</row>
    <row r="42" spans="1:23" ht="16.5">
      <c r="A42" s="131" t="s">
        <v>427</v>
      </c>
      <c r="B42" s="132"/>
      <c r="C42" s="70" t="s">
        <v>385</v>
      </c>
      <c r="D42" s="70">
        <f>'Nam Dinh'!H104+'Phia Nam'!I119+'GT'!H114+'HH'!H98+TL!H73+ML!H11+NT!H24+NH!H73+QN!H62+TN!H69+VB!H12+XT!H38+YY!H36</f>
        <v>1649.5</v>
      </c>
      <c r="E42" s="70">
        <f>'Nam Dinh'!I104+'Phia Nam'!J119+'GT'!I114+'HH'!I98+TL!I73+ML!I11+NT!I24+NH!I73+QN!I62+TN!I69+VB!I12+XT!I38+YY!I36</f>
        <v>4983</v>
      </c>
      <c r="F42" s="70">
        <f>E42-D42</f>
        <v>3333.5</v>
      </c>
      <c r="G42" s="88" t="str">
        <f>IF(F42&gt;0,"Tiếp tục phát triển","Lưu lượng đã hết")</f>
        <v>Tiếp tục phát triển</v>
      </c>
      <c r="H42" s="151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3:7" ht="16.5">
      <c r="C43" s="63"/>
      <c r="D43" s="63">
        <f>SUM(D38:D42)</f>
        <v>41902.5</v>
      </c>
      <c r="E43" s="63">
        <f>SUM(E38:E42)</f>
        <v>92994</v>
      </c>
      <c r="F43" s="63">
        <f>SUM(F38:F42)</f>
        <v>51091.5</v>
      </c>
      <c r="G43" s="112"/>
    </row>
    <row r="44" spans="3:7" ht="16.5">
      <c r="C44" s="29"/>
      <c r="D44" s="29" t="str">
        <f>IF(SUM(D38:D42)=D35,"Yes","No")</f>
        <v>No</v>
      </c>
      <c r="E44" s="29" t="str">
        <f>IF(SUM(E38:E42)=E35,"Yes","No")</f>
        <v>No</v>
      </c>
      <c r="F44" s="29" t="str">
        <f>IF(SUM(F38:F42)=F35,"Yes","No")</f>
        <v>No</v>
      </c>
      <c r="G44" s="11"/>
    </row>
  </sheetData>
  <sheetProtection/>
  <mergeCells count="2">
    <mergeCell ref="A1:G1"/>
    <mergeCell ref="A18:G18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PageLayoutView="0" workbookViewId="0" topLeftCell="A1">
      <pane xSplit="6" ySplit="2" topLeftCell="G57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57" sqref="E57"/>
    </sheetView>
  </sheetViews>
  <sheetFormatPr defaultColWidth="9" defaultRowHeight="15"/>
  <cols>
    <col min="1" max="1" width="3.8984375" style="27" bestFit="1" customWidth="1"/>
    <col min="2" max="2" width="14.8984375" style="27" bestFit="1" customWidth="1"/>
    <col min="3" max="3" width="22.09765625" style="28" customWidth="1"/>
    <col min="4" max="4" width="12.09765625" style="28" customWidth="1"/>
    <col min="5" max="5" width="13.296875" style="28" customWidth="1"/>
    <col min="6" max="6" width="6.09765625" style="33" bestFit="1" customWidth="1"/>
    <col min="7" max="7" width="33.3984375" style="27" customWidth="1"/>
    <col min="8" max="8" width="16" style="99" bestFit="1" customWidth="1"/>
    <col min="9" max="9" width="16.19921875" style="99" bestFit="1" customWidth="1"/>
    <col min="10" max="10" width="16" style="99" bestFit="1" customWidth="1"/>
    <col min="11" max="11" width="14" style="27" bestFit="1" customWidth="1"/>
    <col min="12" max="12" width="11.8984375" style="27" bestFit="1" customWidth="1"/>
    <col min="13" max="13" width="10.8984375" style="27" bestFit="1" customWidth="1"/>
    <col min="14" max="14" width="11.8984375" style="27" bestFit="1" customWidth="1"/>
    <col min="15" max="15" width="11.8984375" style="27" customWidth="1"/>
    <col min="16" max="16" width="18.19921875" style="27" customWidth="1"/>
    <col min="17" max="23" width="9" style="27" customWidth="1"/>
    <col min="24" max="24" width="10.8984375" style="27" customWidth="1"/>
    <col min="25" max="16384" width="9" style="27" customWidth="1"/>
  </cols>
  <sheetData>
    <row r="1" spans="1:18" s="1" customFormat="1" ht="71.25" customHeight="1">
      <c r="A1" s="650" t="s">
        <v>1828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</row>
    <row r="2" spans="1:24" s="7" customFormat="1" ht="78.75">
      <c r="A2" s="2" t="s">
        <v>205</v>
      </c>
      <c r="B2" s="3" t="s">
        <v>196</v>
      </c>
      <c r="C2" s="3" t="s">
        <v>197</v>
      </c>
      <c r="D2" s="3" t="s">
        <v>198</v>
      </c>
      <c r="E2" s="3" t="s">
        <v>199</v>
      </c>
      <c r="F2" s="4" t="s">
        <v>200</v>
      </c>
      <c r="G2" s="3" t="s">
        <v>338</v>
      </c>
      <c r="H2" s="5" t="s">
        <v>33</v>
      </c>
      <c r="I2" s="5" t="s">
        <v>613</v>
      </c>
      <c r="J2" s="5" t="s">
        <v>34</v>
      </c>
      <c r="K2" s="6" t="s">
        <v>195</v>
      </c>
      <c r="L2" s="2" t="s">
        <v>187</v>
      </c>
      <c r="M2" s="2" t="s">
        <v>438</v>
      </c>
      <c r="N2" s="2" t="s">
        <v>791</v>
      </c>
      <c r="O2" s="2" t="s">
        <v>1244</v>
      </c>
      <c r="P2" s="2" t="s">
        <v>1371</v>
      </c>
      <c r="Q2" s="2" t="s">
        <v>1482</v>
      </c>
      <c r="R2" s="2" t="s">
        <v>1536</v>
      </c>
      <c r="S2" s="2" t="s">
        <v>1614</v>
      </c>
      <c r="T2" s="2" t="s">
        <v>1694</v>
      </c>
      <c r="U2" s="2" t="s">
        <v>1739</v>
      </c>
      <c r="V2" s="2" t="s">
        <v>1824</v>
      </c>
      <c r="W2" s="2" t="s">
        <v>1889</v>
      </c>
      <c r="X2" s="2" t="s">
        <v>1912</v>
      </c>
    </row>
    <row r="3" spans="1:24" s="7" customFormat="1" ht="94.5">
      <c r="A3" s="113">
        <v>1</v>
      </c>
      <c r="B3" s="114" t="s">
        <v>1007</v>
      </c>
      <c r="C3" s="115" t="s">
        <v>255</v>
      </c>
      <c r="D3" s="115" t="s">
        <v>325</v>
      </c>
      <c r="E3" s="115" t="s">
        <v>236</v>
      </c>
      <c r="F3" s="201">
        <v>100</v>
      </c>
      <c r="G3" s="202" t="s">
        <v>397</v>
      </c>
      <c r="H3" s="118">
        <f>_xlfn.SUMIFS('[2]PN'!$G$3:$G$81,'[2]PN'!$B$3:$B$81,B3,'[2]PN'!$E$3:$E$81,E3)</f>
        <v>30</v>
      </c>
      <c r="I3" s="90">
        <v>60</v>
      </c>
      <c r="J3" s="118">
        <f aca="true" t="shared" si="0" ref="J3:J15">I3-H3</f>
        <v>30</v>
      </c>
      <c r="K3" s="202" t="str">
        <f aca="true" t="shared" si="1" ref="K3:K36">IF(J3&gt;0,"Tiếp tục phát triển","Lưu lượng đã hết")</f>
        <v>Tiếp tục phát triển</v>
      </c>
      <c r="L3" s="100">
        <v>877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s="7" customFormat="1" ht="94.5">
      <c r="A4" s="113">
        <f aca="true" t="shared" si="2" ref="A4:A72">A3+1</f>
        <v>2</v>
      </c>
      <c r="B4" s="114" t="s">
        <v>1008</v>
      </c>
      <c r="C4" s="115" t="s">
        <v>255</v>
      </c>
      <c r="D4" s="115" t="s">
        <v>325</v>
      </c>
      <c r="E4" s="115" t="s">
        <v>256</v>
      </c>
      <c r="F4" s="116">
        <v>86</v>
      </c>
      <c r="G4" s="202" t="s">
        <v>156</v>
      </c>
      <c r="H4" s="118">
        <f>_xlfn.SUMIFS('[2]PN'!$G$3:$G$81,'[2]PN'!$B$3:$B$81,B4,'[2]PN'!$E$3:$E$81,E4)</f>
        <v>360</v>
      </c>
      <c r="I4" s="90">
        <v>420</v>
      </c>
      <c r="J4" s="118">
        <f t="shared" si="0"/>
        <v>60</v>
      </c>
      <c r="K4" s="202" t="str">
        <f t="shared" si="1"/>
        <v>Tiếp tục phát triển</v>
      </c>
      <c r="L4" s="100">
        <v>876</v>
      </c>
      <c r="M4" s="100"/>
      <c r="N4" s="100"/>
      <c r="O4" s="100"/>
      <c r="P4" s="100"/>
      <c r="Q4" s="100"/>
      <c r="R4" s="100"/>
      <c r="S4" s="100"/>
      <c r="T4" s="100"/>
      <c r="U4" s="100">
        <v>876</v>
      </c>
      <c r="V4" s="100"/>
      <c r="W4" s="120" t="s">
        <v>1892</v>
      </c>
      <c r="X4" s="177" t="s">
        <v>1927</v>
      </c>
    </row>
    <row r="5" spans="1:24" s="566" customFormat="1" ht="47.25">
      <c r="A5" s="553"/>
      <c r="B5" s="554" t="s">
        <v>1009</v>
      </c>
      <c r="C5" s="555" t="s">
        <v>255</v>
      </c>
      <c r="D5" s="555" t="s">
        <v>325</v>
      </c>
      <c r="E5" s="555" t="s">
        <v>262</v>
      </c>
      <c r="F5" s="556">
        <v>100</v>
      </c>
      <c r="G5" s="564" t="s">
        <v>157</v>
      </c>
      <c r="H5" s="118">
        <f>_xlfn.SUMIFS('[2]PN'!$G$3:$G$81,'[2]PN'!$B$3:$B$81,B5,'[2]PN'!$E$3:$E$81,E5)</f>
        <v>0</v>
      </c>
      <c r="I5" s="578">
        <v>1170</v>
      </c>
      <c r="J5" s="557">
        <f t="shared" si="0"/>
        <v>1170</v>
      </c>
      <c r="K5" s="564" t="str">
        <f t="shared" si="1"/>
        <v>Tiếp tục phát triển</v>
      </c>
      <c r="L5" s="558">
        <v>878</v>
      </c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</row>
    <row r="6" spans="1:24" s="174" customFormat="1" ht="99">
      <c r="A6" s="113">
        <f>A4+1</f>
        <v>3</v>
      </c>
      <c r="B6" s="189" t="s">
        <v>1021</v>
      </c>
      <c r="C6" s="183" t="s">
        <v>255</v>
      </c>
      <c r="D6" s="183" t="s">
        <v>325</v>
      </c>
      <c r="E6" s="183" t="s">
        <v>177</v>
      </c>
      <c r="F6" s="182">
        <v>90</v>
      </c>
      <c r="G6" s="203" t="s">
        <v>614</v>
      </c>
      <c r="H6" s="118">
        <f>_xlfn.SUMIFS('[2]PN'!$G$3:$G$81,'[2]PN'!$B$3:$B$81,B6,'[2]PN'!$E$3:$E$81,E6)</f>
        <v>1170</v>
      </c>
      <c r="I6" s="204">
        <v>1770</v>
      </c>
      <c r="J6" s="181">
        <f t="shared" si="0"/>
        <v>600</v>
      </c>
      <c r="K6" s="203" t="str">
        <f t="shared" si="1"/>
        <v>Tiếp tục phát triển</v>
      </c>
      <c r="L6" s="173"/>
      <c r="M6" s="173">
        <v>1237</v>
      </c>
      <c r="N6" s="173"/>
      <c r="O6" s="12" t="s">
        <v>1271</v>
      </c>
      <c r="P6" s="173"/>
      <c r="Q6" s="173"/>
      <c r="R6" s="173"/>
      <c r="S6" s="184" t="s">
        <v>1356</v>
      </c>
      <c r="T6" s="197"/>
      <c r="U6" s="184" t="s">
        <v>1356</v>
      </c>
      <c r="V6" s="184"/>
      <c r="W6" s="184"/>
      <c r="X6" s="184"/>
    </row>
    <row r="7" spans="1:24" s="174" customFormat="1" ht="94.5">
      <c r="A7" s="113">
        <f t="shared" si="2"/>
        <v>4</v>
      </c>
      <c r="B7" s="189" t="s">
        <v>1022</v>
      </c>
      <c r="C7" s="183" t="s">
        <v>255</v>
      </c>
      <c r="D7" s="183" t="s">
        <v>325</v>
      </c>
      <c r="E7" s="183" t="s">
        <v>279</v>
      </c>
      <c r="F7" s="182">
        <v>95</v>
      </c>
      <c r="G7" s="203" t="s">
        <v>615</v>
      </c>
      <c r="H7" s="118">
        <f>_xlfn.SUMIFS('[2]PN'!$G$3:$G$81,'[2]PN'!$B$3:$B$81,B7,'[2]PN'!$E$3:$E$81,E7)</f>
        <v>120</v>
      </c>
      <c r="I7" s="204">
        <v>1200</v>
      </c>
      <c r="J7" s="181">
        <f t="shared" si="0"/>
        <v>1080</v>
      </c>
      <c r="K7" s="203" t="str">
        <f t="shared" si="1"/>
        <v>Tiếp tục phát triển</v>
      </c>
      <c r="L7" s="173"/>
      <c r="M7" s="173">
        <v>1238</v>
      </c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</row>
    <row r="8" spans="1:24" s="174" customFormat="1" ht="63">
      <c r="A8" s="113">
        <f t="shared" si="2"/>
        <v>5</v>
      </c>
      <c r="B8" s="189" t="s">
        <v>1023</v>
      </c>
      <c r="C8" s="183" t="s">
        <v>255</v>
      </c>
      <c r="D8" s="183" t="s">
        <v>325</v>
      </c>
      <c r="E8" s="183" t="s">
        <v>201</v>
      </c>
      <c r="F8" s="182">
        <v>130</v>
      </c>
      <c r="G8" s="203" t="s">
        <v>1365</v>
      </c>
      <c r="H8" s="118">
        <f>_xlfn.SUMIFS('[2]PN'!$G$3:$G$81,'[2]PN'!$B$3:$B$81,B8,'[2]PN'!$E$3:$E$81,E8)</f>
        <v>75</v>
      </c>
      <c r="I8" s="204">
        <v>90</v>
      </c>
      <c r="J8" s="181">
        <f t="shared" si="0"/>
        <v>15</v>
      </c>
      <c r="K8" s="203" t="str">
        <f t="shared" si="1"/>
        <v>Tiếp tục phát triển</v>
      </c>
      <c r="L8" s="173"/>
      <c r="M8" s="173">
        <v>1239</v>
      </c>
      <c r="N8" s="173"/>
      <c r="O8" s="173"/>
      <c r="P8" s="203" t="s">
        <v>1374</v>
      </c>
      <c r="Q8" s="173"/>
      <c r="R8" s="173"/>
      <c r="S8" s="173"/>
      <c r="T8" s="173"/>
      <c r="U8" s="173"/>
      <c r="V8" s="173"/>
      <c r="W8" s="173"/>
      <c r="X8" s="173"/>
    </row>
    <row r="9" spans="1:24" s="174" customFormat="1" ht="63">
      <c r="A9" s="113">
        <f t="shared" si="2"/>
        <v>6</v>
      </c>
      <c r="B9" s="189" t="s">
        <v>741</v>
      </c>
      <c r="C9" s="183" t="s">
        <v>305</v>
      </c>
      <c r="D9" s="183" t="s">
        <v>325</v>
      </c>
      <c r="E9" s="183" t="s">
        <v>306</v>
      </c>
      <c r="F9" s="190">
        <v>125</v>
      </c>
      <c r="G9" s="183" t="s">
        <v>742</v>
      </c>
      <c r="H9" s="118">
        <f>_xlfn.SUMIFS('[2]PN'!$G$3:$G$81,'[2]PN'!$B$3:$B$81,B9,'[2]PN'!$E$3:$E$81,E9)</f>
        <v>0</v>
      </c>
      <c r="I9" s="205">
        <v>120</v>
      </c>
      <c r="J9" s="180">
        <f t="shared" si="0"/>
        <v>120</v>
      </c>
      <c r="K9" s="203" t="str">
        <f t="shared" si="1"/>
        <v>Tiếp tục phát triển</v>
      </c>
      <c r="L9" s="173"/>
      <c r="M9" s="173">
        <v>1298</v>
      </c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9" customFormat="1" ht="47.25">
      <c r="A10" s="113">
        <f t="shared" si="2"/>
        <v>7</v>
      </c>
      <c r="B10" s="189" t="s">
        <v>765</v>
      </c>
      <c r="C10" s="183" t="s">
        <v>208</v>
      </c>
      <c r="D10" s="183" t="s">
        <v>325</v>
      </c>
      <c r="E10" s="183" t="s">
        <v>209</v>
      </c>
      <c r="F10" s="182">
        <v>140</v>
      </c>
      <c r="G10" s="183" t="s">
        <v>766</v>
      </c>
      <c r="H10" s="118">
        <f>_xlfn.SUMIFS('[2]PN'!$G$3:$G$81,'[2]PN'!$B$3:$B$81,B10,'[2]PN'!$E$3:$E$81,E10)</f>
        <v>0</v>
      </c>
      <c r="I10" s="197">
        <v>150</v>
      </c>
      <c r="J10" s="180">
        <f t="shared" si="0"/>
        <v>150</v>
      </c>
      <c r="K10" s="183" t="str">
        <f t="shared" si="1"/>
        <v>Tiếp tục phát triển</v>
      </c>
      <c r="L10" s="173"/>
      <c r="M10" s="173">
        <v>1309</v>
      </c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</row>
    <row r="11" spans="1:24" s="57" customFormat="1" ht="99">
      <c r="A11" s="113">
        <f t="shared" si="2"/>
        <v>8</v>
      </c>
      <c r="B11" s="53" t="s">
        <v>1450</v>
      </c>
      <c r="C11" s="115" t="s">
        <v>208</v>
      </c>
      <c r="D11" s="115" t="s">
        <v>325</v>
      </c>
      <c r="E11" s="12" t="s">
        <v>1451</v>
      </c>
      <c r="F11" s="55">
        <v>185</v>
      </c>
      <c r="G11" s="12" t="s">
        <v>1452</v>
      </c>
      <c r="H11" s="118">
        <f>_xlfn.SUMIFS('[2]PN'!$G$3:$G$81,'[2]PN'!$B$3:$B$81,B11,'[2]PN'!$E$3:$E$81,E11)</f>
        <v>0</v>
      </c>
      <c r="I11" s="121">
        <v>120</v>
      </c>
      <c r="J11" s="117">
        <f>I11-H11</f>
        <v>120</v>
      </c>
      <c r="K11" s="88" t="str">
        <f>IF(J11&gt;0,"Tiếp tục phát triển","Lưu lượng đã hết")</f>
        <v>Tiếp tục phát triển</v>
      </c>
      <c r="L11" s="17"/>
      <c r="M11" s="17"/>
      <c r="N11" s="13"/>
      <c r="O11" s="13"/>
      <c r="P11" s="13"/>
      <c r="Q11" s="13">
        <v>4600</v>
      </c>
      <c r="R11" s="13">
        <v>4600</v>
      </c>
      <c r="S11" s="13" t="s">
        <v>1446</v>
      </c>
      <c r="T11" s="13"/>
      <c r="U11" s="13" t="s">
        <v>1446</v>
      </c>
      <c r="V11" s="13"/>
      <c r="W11" s="13"/>
      <c r="X11" s="13"/>
    </row>
    <row r="12" spans="1:24" s="179" customFormat="1" ht="47.25">
      <c r="A12" s="113">
        <f t="shared" si="2"/>
        <v>9</v>
      </c>
      <c r="B12" s="189" t="s">
        <v>767</v>
      </c>
      <c r="C12" s="183" t="s">
        <v>246</v>
      </c>
      <c r="D12" s="183" t="s">
        <v>325</v>
      </c>
      <c r="E12" s="183" t="s">
        <v>247</v>
      </c>
      <c r="F12" s="182">
        <v>130</v>
      </c>
      <c r="G12" s="183" t="s">
        <v>768</v>
      </c>
      <c r="H12" s="118">
        <f>_xlfn.SUMIFS('[2]PN'!$G$3:$G$81,'[2]PN'!$B$3:$B$81,B12,'[2]PN'!$E$3:$E$81,E12)</f>
        <v>0</v>
      </c>
      <c r="I12" s="197">
        <v>150</v>
      </c>
      <c r="J12" s="180">
        <f t="shared" si="0"/>
        <v>150</v>
      </c>
      <c r="K12" s="183" t="str">
        <f t="shared" si="1"/>
        <v>Tiếp tục phát triển</v>
      </c>
      <c r="L12" s="173"/>
      <c r="M12" s="173">
        <v>1310</v>
      </c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</row>
    <row r="13" spans="1:24" s="179" customFormat="1" ht="47.25">
      <c r="A13" s="113">
        <f t="shared" si="2"/>
        <v>10</v>
      </c>
      <c r="B13" s="189" t="s">
        <v>769</v>
      </c>
      <c r="C13" s="183" t="s">
        <v>246</v>
      </c>
      <c r="D13" s="183" t="s">
        <v>325</v>
      </c>
      <c r="E13" s="183" t="s">
        <v>770</v>
      </c>
      <c r="F13" s="182">
        <v>150</v>
      </c>
      <c r="G13" s="183" t="s">
        <v>771</v>
      </c>
      <c r="H13" s="118">
        <f>_xlfn.SUMIFS('[2]PN'!$G$3:$G$81,'[2]PN'!$B$3:$B$81,B13,'[2]PN'!$E$3:$E$81,E13)</f>
        <v>0</v>
      </c>
      <c r="I13" s="197">
        <v>150</v>
      </c>
      <c r="J13" s="180">
        <f t="shared" si="0"/>
        <v>150</v>
      </c>
      <c r="K13" s="183" t="str">
        <f t="shared" si="1"/>
        <v>Tiếp tục phát triển</v>
      </c>
      <c r="L13" s="173"/>
      <c r="M13" s="173">
        <v>1311</v>
      </c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</row>
    <row r="14" spans="1:24" s="566" customFormat="1" ht="31.5">
      <c r="A14" s="553"/>
      <c r="B14" s="554" t="s">
        <v>1025</v>
      </c>
      <c r="C14" s="555" t="s">
        <v>237</v>
      </c>
      <c r="D14" s="555" t="s">
        <v>1026</v>
      </c>
      <c r="E14" s="555" t="s">
        <v>1024</v>
      </c>
      <c r="F14" s="612">
        <v>242</v>
      </c>
      <c r="G14" s="564" t="s">
        <v>1951</v>
      </c>
      <c r="H14" s="118">
        <f>_xlfn.SUMIFS('[2]PN'!$G$3:$G$81,'[2]PN'!$B$3:$B$81,B14,'[2]PN'!$E$3:$E$81,E14)</f>
        <v>0</v>
      </c>
      <c r="I14" s="578">
        <v>150</v>
      </c>
      <c r="J14" s="557">
        <f t="shared" si="0"/>
        <v>150</v>
      </c>
      <c r="K14" s="564" t="str">
        <f t="shared" si="1"/>
        <v>Tiếp tục phát triển</v>
      </c>
      <c r="L14" s="558">
        <v>63</v>
      </c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</row>
    <row r="15" spans="1:24" s="174" customFormat="1" ht="63.75">
      <c r="A15" s="113">
        <f>A13+1</f>
        <v>11</v>
      </c>
      <c r="B15" s="189" t="s">
        <v>450</v>
      </c>
      <c r="C15" s="183" t="s">
        <v>237</v>
      </c>
      <c r="D15" s="183" t="s">
        <v>325</v>
      </c>
      <c r="E15" s="183" t="s">
        <v>1024</v>
      </c>
      <c r="F15" s="190">
        <v>235</v>
      </c>
      <c r="G15" s="203" t="s">
        <v>451</v>
      </c>
      <c r="H15" s="118">
        <f>_xlfn.SUMIFS('[2]PN'!$G$3:$G$81,'[2]PN'!$B$3:$B$81,B15,'[2]PN'!$E$3:$E$81,E15)</f>
        <v>90</v>
      </c>
      <c r="I15" s="204">
        <v>240</v>
      </c>
      <c r="J15" s="180">
        <f t="shared" si="0"/>
        <v>150</v>
      </c>
      <c r="K15" s="203" t="str">
        <f t="shared" si="1"/>
        <v>Tiếp tục phát triển</v>
      </c>
      <c r="L15" s="173"/>
      <c r="M15" s="173">
        <v>765</v>
      </c>
      <c r="N15" s="173"/>
      <c r="O15" s="173"/>
      <c r="P15" s="173"/>
      <c r="Q15" s="173"/>
      <c r="R15" s="173"/>
      <c r="S15" s="173"/>
      <c r="T15" s="173"/>
      <c r="U15" s="284" t="s">
        <v>1748</v>
      </c>
      <c r="V15" s="284"/>
      <c r="W15" s="284"/>
      <c r="X15" s="284"/>
    </row>
    <row r="16" spans="1:24" s="174" customFormat="1" ht="78.75">
      <c r="A16" s="113">
        <f t="shared" si="2"/>
        <v>12</v>
      </c>
      <c r="B16" s="189" t="s">
        <v>1392</v>
      </c>
      <c r="C16" s="183" t="s">
        <v>237</v>
      </c>
      <c r="D16" s="183" t="s">
        <v>325</v>
      </c>
      <c r="E16" s="183" t="s">
        <v>1383</v>
      </c>
      <c r="F16" s="190">
        <v>230</v>
      </c>
      <c r="G16" s="203" t="s">
        <v>1393</v>
      </c>
      <c r="H16" s="118">
        <f>_xlfn.SUMIFS('[3]PN'!$G$3:$G$81,'[3]PN'!$B$3:$B$81,B16,'[3]PN'!$E$3:$E$81,E16)</f>
        <v>0</v>
      </c>
      <c r="I16" s="204">
        <v>180</v>
      </c>
      <c r="J16" s="180">
        <f>I16-H16</f>
        <v>180</v>
      </c>
      <c r="K16" s="203" t="str">
        <f>IF(J16&gt;0,"Tiếp tục phát triển","Lưu lượng đã hết")</f>
        <v>Tiếp tục phát triển</v>
      </c>
      <c r="L16" s="173"/>
      <c r="M16" s="173"/>
      <c r="N16" s="173"/>
      <c r="O16" s="173"/>
      <c r="P16" s="173">
        <v>3881</v>
      </c>
      <c r="Q16" s="173"/>
      <c r="R16" s="173"/>
      <c r="S16" s="173"/>
      <c r="T16" s="173"/>
      <c r="U16" s="173"/>
      <c r="V16" s="173"/>
      <c r="W16" s="173"/>
      <c r="X16" s="173"/>
    </row>
    <row r="17" spans="1:24" s="72" customFormat="1" ht="47.25">
      <c r="A17" s="113">
        <f>A16+1</f>
        <v>13</v>
      </c>
      <c r="B17" s="114" t="s">
        <v>2007</v>
      </c>
      <c r="C17" s="78" t="s">
        <v>237</v>
      </c>
      <c r="D17" s="78" t="s">
        <v>325</v>
      </c>
      <c r="E17" s="78" t="s">
        <v>285</v>
      </c>
      <c r="F17" s="115">
        <v>300</v>
      </c>
      <c r="G17" s="641" t="s">
        <v>440</v>
      </c>
      <c r="H17" s="118">
        <f>_xlfn.SUMIFS('[3]PN'!$G$3:$G$81,'[3]PN'!$B$3:$B$81,B17,'[3]PN'!$E$3:$E$81,E17)</f>
        <v>30</v>
      </c>
      <c r="I17" s="118">
        <v>60</v>
      </c>
      <c r="J17" s="118">
        <f aca="true" t="shared" si="3" ref="J17:J68">I17-H17</f>
        <v>30</v>
      </c>
      <c r="K17" s="202" t="str">
        <f t="shared" si="1"/>
        <v>Tiếp tục phát triển</v>
      </c>
      <c r="L17" s="100"/>
      <c r="M17" s="100">
        <v>760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</row>
    <row r="18" spans="1:24" s="179" customFormat="1" ht="31.5">
      <c r="A18" s="113">
        <f>A17+1</f>
        <v>14</v>
      </c>
      <c r="B18" s="189" t="s">
        <v>444</v>
      </c>
      <c r="C18" s="206" t="s">
        <v>237</v>
      </c>
      <c r="D18" s="206" t="s">
        <v>325</v>
      </c>
      <c r="E18" s="206" t="s">
        <v>442</v>
      </c>
      <c r="F18" s="183">
        <v>245</v>
      </c>
      <c r="G18" s="207" t="s">
        <v>445</v>
      </c>
      <c r="H18" s="118">
        <f>_xlfn.SUMIFS('[3]PN'!$G$3:$G$81,'[3]PN'!$B$3:$B$81,B18,'[3]PN'!$E$3:$E$81,E18)</f>
        <v>0</v>
      </c>
      <c r="I18" s="181">
        <v>60</v>
      </c>
      <c r="J18" s="181">
        <f t="shared" si="3"/>
        <v>60</v>
      </c>
      <c r="K18" s="203" t="str">
        <f t="shared" si="1"/>
        <v>Tiếp tục phát triển</v>
      </c>
      <c r="L18" s="173"/>
      <c r="M18" s="173">
        <v>762</v>
      </c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</row>
    <row r="19" spans="1:24" s="179" customFormat="1" ht="47.25">
      <c r="A19" s="113">
        <f t="shared" si="2"/>
        <v>15</v>
      </c>
      <c r="B19" s="189" t="s">
        <v>521</v>
      </c>
      <c r="C19" s="206" t="s">
        <v>237</v>
      </c>
      <c r="D19" s="206" t="s">
        <v>325</v>
      </c>
      <c r="E19" s="206" t="s">
        <v>452</v>
      </c>
      <c r="F19" s="183">
        <v>240</v>
      </c>
      <c r="G19" s="207" t="s">
        <v>453</v>
      </c>
      <c r="H19" s="118">
        <f>_xlfn.SUMIFS('[3]PN'!$G$3:$G$81,'[3]PN'!$B$3:$B$81,B19,'[3]PN'!$E$3:$E$81,E19)</f>
        <v>0</v>
      </c>
      <c r="I19" s="181">
        <v>120</v>
      </c>
      <c r="J19" s="181">
        <f t="shared" si="3"/>
        <v>120</v>
      </c>
      <c r="K19" s="203" t="str">
        <f t="shared" si="1"/>
        <v>Tiếp tục phát triển</v>
      </c>
      <c r="L19" s="173"/>
      <c r="M19" s="173">
        <v>766</v>
      </c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</row>
    <row r="20" spans="1:24" s="179" customFormat="1" ht="63">
      <c r="A20" s="113">
        <f t="shared" si="2"/>
        <v>16</v>
      </c>
      <c r="B20" s="208" t="s">
        <v>522</v>
      </c>
      <c r="C20" s="183" t="s">
        <v>248</v>
      </c>
      <c r="D20" s="183" t="s">
        <v>325</v>
      </c>
      <c r="E20" s="183" t="s">
        <v>299</v>
      </c>
      <c r="F20" s="182">
        <v>190</v>
      </c>
      <c r="G20" s="183" t="s">
        <v>508</v>
      </c>
      <c r="H20" s="118">
        <f>_xlfn.SUMIFS('[3]PN'!$G$3:$G$81,'[3]PN'!$B$3:$B$81,B20,'[3]PN'!$E$3:$E$81,E20)</f>
        <v>0</v>
      </c>
      <c r="I20" s="209">
        <v>90</v>
      </c>
      <c r="J20" s="209">
        <f t="shared" si="3"/>
        <v>90</v>
      </c>
      <c r="K20" s="203" t="str">
        <f t="shared" si="1"/>
        <v>Tiếp tục phát triển</v>
      </c>
      <c r="L20" s="173"/>
      <c r="M20" s="173">
        <v>1179</v>
      </c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</row>
    <row r="21" spans="1:24" s="210" customFormat="1" ht="47.25">
      <c r="A21" s="113">
        <f t="shared" si="2"/>
        <v>17</v>
      </c>
      <c r="B21" s="208" t="s">
        <v>892</v>
      </c>
      <c r="C21" s="206" t="s">
        <v>293</v>
      </c>
      <c r="D21" s="206" t="s">
        <v>325</v>
      </c>
      <c r="E21" s="206" t="s">
        <v>794</v>
      </c>
      <c r="F21" s="181">
        <v>230</v>
      </c>
      <c r="G21" s="206" t="s">
        <v>893</v>
      </c>
      <c r="H21" s="118">
        <f>_xlfn.SUMIFS('[3]PN'!$G$3:$G$81,'[3]PN'!$B$3:$B$81,B21,'[3]PN'!$E$3:$E$81,E21)</f>
        <v>30</v>
      </c>
      <c r="I21" s="181">
        <v>120</v>
      </c>
      <c r="J21" s="181">
        <f t="shared" si="3"/>
        <v>90</v>
      </c>
      <c r="K21" s="203" t="str">
        <f t="shared" si="1"/>
        <v>Tiếp tục phát triển</v>
      </c>
      <c r="L21" s="173"/>
      <c r="M21" s="173">
        <v>1186</v>
      </c>
      <c r="N21" s="203" t="s">
        <v>806</v>
      </c>
      <c r="O21" s="197"/>
      <c r="P21" s="197"/>
      <c r="Q21" s="197"/>
      <c r="R21" s="197"/>
      <c r="S21" s="197"/>
      <c r="T21" s="197"/>
      <c r="U21" s="197"/>
      <c r="V21" s="197"/>
      <c r="W21" s="197"/>
      <c r="X21" s="197"/>
    </row>
    <row r="22" spans="1:24" s="210" customFormat="1" ht="78.75">
      <c r="A22" s="113">
        <f t="shared" si="2"/>
        <v>18</v>
      </c>
      <c r="B22" s="208" t="s">
        <v>894</v>
      </c>
      <c r="C22" s="206" t="s">
        <v>293</v>
      </c>
      <c r="D22" s="206" t="s">
        <v>325</v>
      </c>
      <c r="E22" s="206" t="s">
        <v>794</v>
      </c>
      <c r="F22" s="181">
        <v>175</v>
      </c>
      <c r="G22" s="206" t="s">
        <v>895</v>
      </c>
      <c r="H22" s="118">
        <f>_xlfn.SUMIFS('[3]PN'!$G$3:$G$81,'[3]PN'!$B$3:$B$81,B22,'[3]PN'!$E$3:$E$81,E22)</f>
        <v>0</v>
      </c>
      <c r="I22" s="181">
        <v>150</v>
      </c>
      <c r="J22" s="181">
        <f t="shared" si="3"/>
        <v>150</v>
      </c>
      <c r="K22" s="203" t="str">
        <f t="shared" si="1"/>
        <v>Tiếp tục phát triển</v>
      </c>
      <c r="L22" s="173"/>
      <c r="M22" s="173">
        <v>1187</v>
      </c>
      <c r="N22" s="203" t="s">
        <v>806</v>
      </c>
      <c r="O22" s="197"/>
      <c r="P22" s="197"/>
      <c r="Q22" s="197"/>
      <c r="R22" s="197"/>
      <c r="S22" s="197"/>
      <c r="T22" s="197"/>
      <c r="U22" s="197"/>
      <c r="V22" s="197"/>
      <c r="W22" s="197"/>
      <c r="X22" s="197"/>
    </row>
    <row r="23" spans="1:24" s="417" customFormat="1" ht="63">
      <c r="A23" s="392">
        <f t="shared" si="2"/>
        <v>19</v>
      </c>
      <c r="B23" s="416" t="s">
        <v>523</v>
      </c>
      <c r="C23" s="414" t="s">
        <v>293</v>
      </c>
      <c r="D23" s="414" t="s">
        <v>325</v>
      </c>
      <c r="E23" s="414" t="s">
        <v>259</v>
      </c>
      <c r="F23" s="408">
        <v>190</v>
      </c>
      <c r="G23" s="414" t="s">
        <v>524</v>
      </c>
      <c r="H23" s="118">
        <f>_xlfn.SUMIFS('[3]PN'!$G$3:$G$81,'[3]PN'!$B$3:$B$81,B23,'[3]PN'!$E$3:$E$81,E23)</f>
        <v>0</v>
      </c>
      <c r="I23" s="408">
        <v>60</v>
      </c>
      <c r="J23" s="408">
        <f t="shared" si="3"/>
        <v>60</v>
      </c>
      <c r="K23" s="415" t="str">
        <f t="shared" si="1"/>
        <v>Tiếp tục phát triển</v>
      </c>
      <c r="L23" s="409"/>
      <c r="M23" s="409">
        <v>1188</v>
      </c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</row>
    <row r="24" spans="1:24" s="417" customFormat="1" ht="63">
      <c r="A24" s="392">
        <f t="shared" si="2"/>
        <v>20</v>
      </c>
      <c r="B24" s="416" t="s">
        <v>525</v>
      </c>
      <c r="C24" s="414" t="s">
        <v>293</v>
      </c>
      <c r="D24" s="414" t="s">
        <v>325</v>
      </c>
      <c r="E24" s="414" t="s">
        <v>253</v>
      </c>
      <c r="F24" s="408">
        <v>270</v>
      </c>
      <c r="G24" s="414" t="s">
        <v>1627</v>
      </c>
      <c r="H24" s="118">
        <f>_xlfn.SUMIFS('[3]PN'!$G$3:$G$81,'[3]PN'!$B$3:$B$81,B24,'[3]PN'!$E$3:$E$81,E24)</f>
        <v>0</v>
      </c>
      <c r="I24" s="408">
        <v>150</v>
      </c>
      <c r="J24" s="408">
        <f t="shared" si="3"/>
        <v>150</v>
      </c>
      <c r="K24" s="415" t="str">
        <f t="shared" si="1"/>
        <v>Tiếp tục phát triển</v>
      </c>
      <c r="L24" s="409"/>
      <c r="M24" s="409">
        <v>1189</v>
      </c>
      <c r="N24" s="410"/>
      <c r="O24" s="410"/>
      <c r="P24" s="410"/>
      <c r="Q24" s="410"/>
      <c r="R24" s="410"/>
      <c r="S24" s="410" t="s">
        <v>1626</v>
      </c>
      <c r="T24" s="410"/>
      <c r="U24" s="410" t="s">
        <v>1626</v>
      </c>
      <c r="V24" s="410"/>
      <c r="W24" s="410"/>
      <c r="X24" s="410"/>
    </row>
    <row r="25" spans="1:24" s="417" customFormat="1" ht="63">
      <c r="A25" s="392">
        <f t="shared" si="2"/>
        <v>21</v>
      </c>
      <c r="B25" s="416" t="s">
        <v>526</v>
      </c>
      <c r="C25" s="414" t="s">
        <v>293</v>
      </c>
      <c r="D25" s="414" t="s">
        <v>325</v>
      </c>
      <c r="E25" s="414" t="s">
        <v>258</v>
      </c>
      <c r="F25" s="408">
        <v>190</v>
      </c>
      <c r="G25" s="414" t="s">
        <v>527</v>
      </c>
      <c r="H25" s="118">
        <f>_xlfn.SUMIFS('[3]PN'!$G$3:$G$81,'[3]PN'!$B$3:$B$81,B25,'[3]PN'!$E$3:$E$81,E25)</f>
        <v>0</v>
      </c>
      <c r="I25" s="408">
        <v>60</v>
      </c>
      <c r="J25" s="408">
        <f t="shared" si="3"/>
        <v>60</v>
      </c>
      <c r="K25" s="415" t="str">
        <f t="shared" si="1"/>
        <v>Tiếp tục phát triển</v>
      </c>
      <c r="L25" s="409"/>
      <c r="M25" s="409">
        <v>1190</v>
      </c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</row>
    <row r="26" spans="1:24" s="174" customFormat="1" ht="63">
      <c r="A26" s="113">
        <f t="shared" si="2"/>
        <v>22</v>
      </c>
      <c r="B26" s="189" t="s">
        <v>530</v>
      </c>
      <c r="C26" s="206" t="s">
        <v>238</v>
      </c>
      <c r="D26" s="206" t="s">
        <v>325</v>
      </c>
      <c r="E26" s="206" t="s">
        <v>217</v>
      </c>
      <c r="F26" s="211">
        <v>280</v>
      </c>
      <c r="G26" s="203" t="s">
        <v>531</v>
      </c>
      <c r="H26" s="118">
        <f>_xlfn.SUMIFS('[3]PN'!$G$3:$G$81,'[3]PN'!$B$3:$B$81,B26,'[3]PN'!$E$3:$E$81,E26)</f>
        <v>0</v>
      </c>
      <c r="I26" s="204">
        <v>120</v>
      </c>
      <c r="J26" s="181">
        <f t="shared" si="3"/>
        <v>120</v>
      </c>
      <c r="K26" s="203" t="str">
        <f t="shared" si="1"/>
        <v>Tiếp tục phát triển</v>
      </c>
      <c r="L26" s="173"/>
      <c r="M26" s="173">
        <v>1192</v>
      </c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</row>
    <row r="27" spans="1:24" s="7" customFormat="1" ht="31.5">
      <c r="A27" s="113">
        <f t="shared" si="2"/>
        <v>23</v>
      </c>
      <c r="B27" s="114" t="s">
        <v>1027</v>
      </c>
      <c r="C27" s="78" t="s">
        <v>238</v>
      </c>
      <c r="D27" s="78" t="s">
        <v>325</v>
      </c>
      <c r="E27" s="78" t="s">
        <v>239</v>
      </c>
      <c r="F27" s="201">
        <v>335</v>
      </c>
      <c r="G27" s="202" t="s">
        <v>160</v>
      </c>
      <c r="H27" s="118">
        <f>_xlfn.SUMIFS('[3]PN'!$G$3:$G$81,'[3]PN'!$B$3:$B$81,B27,'[3]PN'!$E$3:$E$81,E27)</f>
        <v>0</v>
      </c>
      <c r="I27" s="90">
        <v>45</v>
      </c>
      <c r="J27" s="118">
        <f t="shared" si="3"/>
        <v>45</v>
      </c>
      <c r="K27" s="202" t="str">
        <f t="shared" si="1"/>
        <v>Tiếp tục phát triển</v>
      </c>
      <c r="L27" s="100">
        <v>824</v>
      </c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</row>
    <row r="28" spans="1:24" s="174" customFormat="1" ht="63">
      <c r="A28" s="113">
        <f t="shared" si="2"/>
        <v>24</v>
      </c>
      <c r="B28" s="189" t="s">
        <v>532</v>
      </c>
      <c r="C28" s="206" t="s">
        <v>238</v>
      </c>
      <c r="D28" s="206" t="s">
        <v>325</v>
      </c>
      <c r="E28" s="206" t="s">
        <v>287</v>
      </c>
      <c r="F28" s="211">
        <v>310</v>
      </c>
      <c r="G28" s="203" t="s">
        <v>533</v>
      </c>
      <c r="H28" s="118">
        <f>_xlfn.SUMIFS('[3]PN'!$G$3:$G$81,'[3]PN'!$B$3:$B$81,B28,'[3]PN'!$E$3:$E$81,E28)</f>
        <v>0</v>
      </c>
      <c r="I28" s="204">
        <v>90</v>
      </c>
      <c r="J28" s="181">
        <f t="shared" si="3"/>
        <v>90</v>
      </c>
      <c r="K28" s="203" t="str">
        <f t="shared" si="1"/>
        <v>Tiếp tục phát triển</v>
      </c>
      <c r="L28" s="173"/>
      <c r="M28" s="173">
        <v>1193</v>
      </c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</row>
    <row r="29" spans="1:24" s="174" customFormat="1" ht="63">
      <c r="A29" s="113">
        <f t="shared" si="2"/>
        <v>25</v>
      </c>
      <c r="B29" s="189" t="s">
        <v>534</v>
      </c>
      <c r="C29" s="206" t="s">
        <v>238</v>
      </c>
      <c r="D29" s="206" t="s">
        <v>325</v>
      </c>
      <c r="E29" s="206" t="s">
        <v>223</v>
      </c>
      <c r="F29" s="211">
        <v>270</v>
      </c>
      <c r="G29" s="203" t="s">
        <v>535</v>
      </c>
      <c r="H29" s="118">
        <f>_xlfn.SUMIFS('[3]PN'!$G$3:$G$81,'[3]PN'!$B$3:$B$81,B29,'[3]PN'!$E$3:$E$81,E29)</f>
        <v>0</v>
      </c>
      <c r="I29" s="204">
        <v>90</v>
      </c>
      <c r="J29" s="181">
        <f t="shared" si="3"/>
        <v>90</v>
      </c>
      <c r="K29" s="203" t="str">
        <f t="shared" si="1"/>
        <v>Tiếp tục phát triển</v>
      </c>
      <c r="L29" s="173"/>
      <c r="M29" s="173">
        <v>1194</v>
      </c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</row>
    <row r="30" spans="1:24" s="174" customFormat="1" ht="63">
      <c r="A30" s="113">
        <f t="shared" si="2"/>
        <v>26</v>
      </c>
      <c r="B30" s="189" t="s">
        <v>536</v>
      </c>
      <c r="C30" s="206" t="s">
        <v>238</v>
      </c>
      <c r="D30" s="206" t="s">
        <v>325</v>
      </c>
      <c r="E30" s="206" t="s">
        <v>537</v>
      </c>
      <c r="F30" s="211">
        <v>280</v>
      </c>
      <c r="G30" s="203" t="s">
        <v>538</v>
      </c>
      <c r="H30" s="118">
        <f>_xlfn.SUMIFS('[3]PN'!$G$3:$G$81,'[3]PN'!$B$3:$B$81,B30,'[3]PN'!$E$3:$E$81,E30)</f>
        <v>0</v>
      </c>
      <c r="I30" s="204">
        <v>90</v>
      </c>
      <c r="J30" s="181">
        <f t="shared" si="3"/>
        <v>90</v>
      </c>
      <c r="K30" s="203" t="str">
        <f t="shared" si="1"/>
        <v>Tiếp tục phát triển</v>
      </c>
      <c r="L30" s="173"/>
      <c r="M30" s="173">
        <v>1194</v>
      </c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4" s="420" customFormat="1" ht="47.25">
      <c r="A31" s="392">
        <f t="shared" si="2"/>
        <v>27</v>
      </c>
      <c r="B31" s="404" t="s">
        <v>433</v>
      </c>
      <c r="C31" s="414" t="s">
        <v>276</v>
      </c>
      <c r="D31" s="414" t="s">
        <v>325</v>
      </c>
      <c r="E31" s="414" t="s">
        <v>284</v>
      </c>
      <c r="F31" s="418">
        <v>400</v>
      </c>
      <c r="G31" s="415" t="s">
        <v>434</v>
      </c>
      <c r="H31" s="118">
        <f>_xlfn.SUMIFS('[3]PN'!$G$3:$G$81,'[3]PN'!$B$3:$B$81,B31,'[3]PN'!$E$3:$E$81,E31)</f>
        <v>0</v>
      </c>
      <c r="I31" s="419">
        <v>60</v>
      </c>
      <c r="J31" s="408">
        <f t="shared" si="3"/>
        <v>60</v>
      </c>
      <c r="K31" s="415" t="str">
        <f t="shared" si="1"/>
        <v>Tiếp tục phát triển</v>
      </c>
      <c r="L31" s="409"/>
      <c r="M31" s="409">
        <v>733</v>
      </c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</row>
    <row r="32" spans="1:24" s="213" customFormat="1" ht="63">
      <c r="A32" s="113">
        <f t="shared" si="2"/>
        <v>28</v>
      </c>
      <c r="B32" s="189" t="s">
        <v>759</v>
      </c>
      <c r="C32" s="183" t="s">
        <v>277</v>
      </c>
      <c r="D32" s="183" t="s">
        <v>325</v>
      </c>
      <c r="E32" s="183" t="s">
        <v>283</v>
      </c>
      <c r="F32" s="182">
        <v>255</v>
      </c>
      <c r="G32" s="183" t="s">
        <v>760</v>
      </c>
      <c r="H32" s="118">
        <f>_xlfn.SUMIFS('[3]PN'!$G$3:$G$81,'[3]PN'!$B$3:$B$81,B32,'[3]PN'!$E$3:$E$81,E32)</f>
        <v>0</v>
      </c>
      <c r="I32" s="209">
        <v>60</v>
      </c>
      <c r="J32" s="181">
        <f t="shared" si="3"/>
        <v>60</v>
      </c>
      <c r="K32" s="203" t="str">
        <f t="shared" si="1"/>
        <v>Tiếp tục phát triển</v>
      </c>
      <c r="L32" s="173"/>
      <c r="M32" s="173">
        <v>1306</v>
      </c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</row>
    <row r="33" spans="1:24" s="213" customFormat="1" ht="63">
      <c r="A33" s="113">
        <f t="shared" si="2"/>
        <v>29</v>
      </c>
      <c r="B33" s="189" t="s">
        <v>761</v>
      </c>
      <c r="C33" s="183" t="s">
        <v>277</v>
      </c>
      <c r="D33" s="183" t="s">
        <v>325</v>
      </c>
      <c r="E33" s="183" t="s">
        <v>762</v>
      </c>
      <c r="F33" s="182">
        <v>350</v>
      </c>
      <c r="G33" s="183" t="s">
        <v>763</v>
      </c>
      <c r="H33" s="118">
        <f>_xlfn.SUMIFS('[3]PN'!$G$3:$G$81,'[3]PN'!$B$3:$B$81,B33,'[3]PN'!$E$3:$E$81,E33)</f>
        <v>0</v>
      </c>
      <c r="I33" s="209">
        <v>60</v>
      </c>
      <c r="J33" s="181">
        <f>I33-H33</f>
        <v>60</v>
      </c>
      <c r="K33" s="203" t="str">
        <f t="shared" si="1"/>
        <v>Tiếp tục phát triển</v>
      </c>
      <c r="L33" s="173"/>
      <c r="M33" s="173">
        <v>1307</v>
      </c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</row>
    <row r="34" spans="1:24" s="179" customFormat="1" ht="78.75">
      <c r="A34" s="113">
        <f t="shared" si="2"/>
        <v>30</v>
      </c>
      <c r="B34" s="189" t="s">
        <v>551</v>
      </c>
      <c r="C34" s="206" t="s">
        <v>249</v>
      </c>
      <c r="D34" s="206" t="s">
        <v>325</v>
      </c>
      <c r="E34" s="206" t="s">
        <v>216</v>
      </c>
      <c r="F34" s="181">
        <v>230</v>
      </c>
      <c r="G34" s="183" t="s">
        <v>550</v>
      </c>
      <c r="H34" s="118">
        <f>_xlfn.SUMIFS('[3]PN'!$G$3:$G$81,'[3]PN'!$B$3:$B$81,B34,'[3]PN'!$E$3:$E$81,E34)</f>
        <v>0</v>
      </c>
      <c r="I34" s="181">
        <v>30</v>
      </c>
      <c r="J34" s="181">
        <f t="shared" si="3"/>
        <v>30</v>
      </c>
      <c r="K34" s="183" t="str">
        <f t="shared" si="1"/>
        <v>Tiếp tục phát triển</v>
      </c>
      <c r="L34" s="173"/>
      <c r="M34" s="173">
        <v>1201</v>
      </c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</row>
    <row r="35" spans="1:24" s="179" customFormat="1" ht="141.75">
      <c r="A35" s="113">
        <f t="shared" si="2"/>
        <v>31</v>
      </c>
      <c r="B35" s="173" t="s">
        <v>561</v>
      </c>
      <c r="C35" s="203" t="s">
        <v>202</v>
      </c>
      <c r="D35" s="203" t="s">
        <v>325</v>
      </c>
      <c r="E35" s="203" t="s">
        <v>386</v>
      </c>
      <c r="F35" s="204">
        <v>380</v>
      </c>
      <c r="G35" s="203" t="s">
        <v>869</v>
      </c>
      <c r="H35" s="118">
        <f>_xlfn.SUMIFS('[3]PN'!$G$3:$G$81,'[3]PN'!$B$3:$B$81,B35,'[3]PN'!$E$3:$E$81,E35)</f>
        <v>0</v>
      </c>
      <c r="I35" s="205">
        <v>120</v>
      </c>
      <c r="J35" s="181">
        <f t="shared" si="3"/>
        <v>120</v>
      </c>
      <c r="K35" s="203" t="str">
        <f t="shared" si="1"/>
        <v>Tiếp tục phát triển</v>
      </c>
      <c r="L35" s="173"/>
      <c r="M35" s="173">
        <v>1211</v>
      </c>
      <c r="N35" s="203" t="s">
        <v>806</v>
      </c>
      <c r="O35" s="197"/>
      <c r="P35" s="197"/>
      <c r="Q35" s="197"/>
      <c r="R35" s="197"/>
      <c r="S35" s="197"/>
      <c r="T35" s="197"/>
      <c r="U35" s="197"/>
      <c r="V35" s="197"/>
      <c r="W35" s="197"/>
      <c r="X35" s="197"/>
    </row>
    <row r="36" spans="1:24" s="179" customFormat="1" ht="141.75">
      <c r="A36" s="113">
        <f t="shared" si="2"/>
        <v>32</v>
      </c>
      <c r="B36" s="173" t="s">
        <v>562</v>
      </c>
      <c r="C36" s="203" t="s">
        <v>202</v>
      </c>
      <c r="D36" s="203" t="s">
        <v>325</v>
      </c>
      <c r="E36" s="203" t="s">
        <v>563</v>
      </c>
      <c r="F36" s="204">
        <v>410</v>
      </c>
      <c r="G36" s="203" t="s">
        <v>870</v>
      </c>
      <c r="H36" s="118">
        <f>_xlfn.SUMIFS('[3]PN'!$G$3:$G$81,'[3]PN'!$B$3:$B$81,B36,'[3]PN'!$E$3:$E$81,E36)</f>
        <v>0</v>
      </c>
      <c r="I36" s="205">
        <v>45</v>
      </c>
      <c r="J36" s="181">
        <f aca="true" t="shared" si="4" ref="J36:J47">I36-H36</f>
        <v>45</v>
      </c>
      <c r="K36" s="203" t="str">
        <f t="shared" si="1"/>
        <v>Tiếp tục phát triển</v>
      </c>
      <c r="L36" s="173"/>
      <c r="M36" s="173">
        <v>1212</v>
      </c>
      <c r="N36" s="203" t="s">
        <v>806</v>
      </c>
      <c r="O36" s="197"/>
      <c r="P36" s="197"/>
      <c r="Q36" s="197"/>
      <c r="R36" s="197"/>
      <c r="S36" s="197"/>
      <c r="T36" s="197"/>
      <c r="U36" s="197"/>
      <c r="V36" s="197"/>
      <c r="W36" s="197"/>
      <c r="X36" s="197"/>
    </row>
    <row r="37" spans="1:24" s="179" customFormat="1" ht="173.25">
      <c r="A37" s="113">
        <f t="shared" si="2"/>
        <v>33</v>
      </c>
      <c r="B37" s="173" t="s">
        <v>564</v>
      </c>
      <c r="C37" s="203" t="s">
        <v>202</v>
      </c>
      <c r="D37" s="203" t="s">
        <v>325</v>
      </c>
      <c r="E37" s="203" t="s">
        <v>317</v>
      </c>
      <c r="F37" s="204">
        <v>410</v>
      </c>
      <c r="G37" s="203" t="s">
        <v>1372</v>
      </c>
      <c r="H37" s="118">
        <f>_xlfn.SUMIFS('[3]PN'!$G$3:$G$81,'[3]PN'!$B$3:$B$81,B37,'[3]PN'!$E$3:$E$81,E37)</f>
        <v>0</v>
      </c>
      <c r="I37" s="205">
        <v>90</v>
      </c>
      <c r="J37" s="181">
        <f t="shared" si="4"/>
        <v>90</v>
      </c>
      <c r="K37" s="203" t="str">
        <f aca="true" t="shared" si="5" ref="K37:K69">IF(J37&gt;0,"Tiếp tục phát triển","Lưu lượng đã hết")</f>
        <v>Tiếp tục phát triển</v>
      </c>
      <c r="L37" s="173"/>
      <c r="M37" s="173">
        <v>1213</v>
      </c>
      <c r="N37" s="203" t="s">
        <v>806</v>
      </c>
      <c r="O37" s="197"/>
      <c r="P37" s="203" t="s">
        <v>806</v>
      </c>
      <c r="Q37" s="197"/>
      <c r="R37" s="197"/>
      <c r="S37" s="197"/>
      <c r="T37" s="197"/>
      <c r="U37" s="197"/>
      <c r="V37" s="197"/>
      <c r="W37" s="197"/>
      <c r="X37" s="197"/>
    </row>
    <row r="38" spans="1:24" s="179" customFormat="1" ht="141.75">
      <c r="A38" s="113">
        <f t="shared" si="2"/>
        <v>34</v>
      </c>
      <c r="B38" s="173" t="s">
        <v>565</v>
      </c>
      <c r="C38" s="203" t="s">
        <v>202</v>
      </c>
      <c r="D38" s="203" t="s">
        <v>325</v>
      </c>
      <c r="E38" s="203" t="s">
        <v>301</v>
      </c>
      <c r="F38" s="204">
        <v>350</v>
      </c>
      <c r="G38" s="203" t="s">
        <v>871</v>
      </c>
      <c r="H38" s="118">
        <f>_xlfn.SUMIFS('[3]PN'!$G$3:$G$81,'[3]PN'!$B$3:$B$81,B38,'[3]PN'!$E$3:$E$81,E38)</f>
        <v>30</v>
      </c>
      <c r="I38" s="205">
        <v>90</v>
      </c>
      <c r="J38" s="181">
        <f t="shared" si="4"/>
        <v>60</v>
      </c>
      <c r="K38" s="203" t="str">
        <f t="shared" si="5"/>
        <v>Tiếp tục phát triển</v>
      </c>
      <c r="L38" s="173"/>
      <c r="M38" s="173">
        <v>1214</v>
      </c>
      <c r="N38" s="203" t="s">
        <v>806</v>
      </c>
      <c r="O38" s="197"/>
      <c r="P38" s="197"/>
      <c r="Q38" s="197"/>
      <c r="R38" s="197"/>
      <c r="S38" s="197"/>
      <c r="T38" s="197"/>
      <c r="U38" s="197"/>
      <c r="V38" s="197"/>
      <c r="W38" s="197"/>
      <c r="X38" s="197"/>
    </row>
    <row r="39" spans="1:24" s="179" customFormat="1" ht="47.25">
      <c r="A39" s="113">
        <f t="shared" si="2"/>
        <v>35</v>
      </c>
      <c r="B39" s="189" t="s">
        <v>577</v>
      </c>
      <c r="C39" s="206" t="s">
        <v>274</v>
      </c>
      <c r="D39" s="206" t="s">
        <v>325</v>
      </c>
      <c r="E39" s="206" t="s">
        <v>290</v>
      </c>
      <c r="F39" s="181">
        <v>325</v>
      </c>
      <c r="G39" s="183" t="s">
        <v>578</v>
      </c>
      <c r="H39" s="118">
        <f>_xlfn.SUMIFS('[3]PN'!$G$3:$G$81,'[3]PN'!$B$3:$B$81,B39,'[3]PN'!$E$3:$E$81,E39)</f>
        <v>0</v>
      </c>
      <c r="I39" s="181">
        <v>120</v>
      </c>
      <c r="J39" s="181">
        <f t="shared" si="4"/>
        <v>120</v>
      </c>
      <c r="K39" s="183" t="str">
        <f t="shared" si="5"/>
        <v>Tiếp tục phát triển</v>
      </c>
      <c r="L39" s="173"/>
      <c r="M39" s="173">
        <v>1220</v>
      </c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</row>
    <row r="40" spans="1:24" s="179" customFormat="1" ht="47.25">
      <c r="A40" s="113">
        <f t="shared" si="2"/>
        <v>36</v>
      </c>
      <c r="B40" s="189" t="s">
        <v>579</v>
      </c>
      <c r="C40" s="206" t="s">
        <v>274</v>
      </c>
      <c r="D40" s="206" t="s">
        <v>325</v>
      </c>
      <c r="E40" s="206" t="s">
        <v>357</v>
      </c>
      <c r="F40" s="181">
        <v>370</v>
      </c>
      <c r="G40" s="183" t="s">
        <v>580</v>
      </c>
      <c r="H40" s="118">
        <f>_xlfn.SUMIFS('[3]PN'!$G$3:$G$81,'[3]PN'!$B$3:$B$81,B40,'[3]PN'!$E$3:$E$81,E40)</f>
        <v>0</v>
      </c>
      <c r="I40" s="181">
        <v>60</v>
      </c>
      <c r="J40" s="181">
        <f t="shared" si="4"/>
        <v>60</v>
      </c>
      <c r="K40" s="183" t="str">
        <f t="shared" si="5"/>
        <v>Tiếp tục phát triển</v>
      </c>
      <c r="L40" s="173"/>
      <c r="M40" s="173">
        <v>1221</v>
      </c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</row>
    <row r="41" spans="1:24" s="179" customFormat="1" ht="47.25">
      <c r="A41" s="113">
        <f t="shared" si="2"/>
        <v>37</v>
      </c>
      <c r="B41" s="189" t="s">
        <v>581</v>
      </c>
      <c r="C41" s="206" t="s">
        <v>274</v>
      </c>
      <c r="D41" s="206" t="s">
        <v>325</v>
      </c>
      <c r="E41" s="206" t="s">
        <v>215</v>
      </c>
      <c r="F41" s="181">
        <v>420</v>
      </c>
      <c r="G41" s="183" t="s">
        <v>582</v>
      </c>
      <c r="H41" s="118">
        <f>_xlfn.SUMIFS('[3]PN'!$G$3:$G$81,'[3]PN'!$B$3:$B$81,B41,'[3]PN'!$E$3:$E$81,E41)</f>
        <v>0</v>
      </c>
      <c r="I41" s="181">
        <v>60</v>
      </c>
      <c r="J41" s="181">
        <f t="shared" si="4"/>
        <v>60</v>
      </c>
      <c r="K41" s="183" t="str">
        <f t="shared" si="5"/>
        <v>Tiếp tục phát triển</v>
      </c>
      <c r="L41" s="173"/>
      <c r="M41" s="214">
        <v>1220</v>
      </c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</row>
    <row r="42" spans="1:24" s="179" customFormat="1" ht="47.25">
      <c r="A42" s="113">
        <f t="shared" si="2"/>
        <v>38</v>
      </c>
      <c r="B42" s="189" t="s">
        <v>583</v>
      </c>
      <c r="C42" s="206" t="s">
        <v>274</v>
      </c>
      <c r="D42" s="206" t="s">
        <v>325</v>
      </c>
      <c r="E42" s="206" t="s">
        <v>584</v>
      </c>
      <c r="F42" s="181">
        <v>220</v>
      </c>
      <c r="G42" s="183" t="s">
        <v>585</v>
      </c>
      <c r="H42" s="118">
        <f>_xlfn.SUMIFS('[3]PN'!$G$3:$G$81,'[3]PN'!$B$3:$B$81,B42,'[3]PN'!$E$3:$E$81,E42)</f>
        <v>0</v>
      </c>
      <c r="I42" s="181">
        <v>45</v>
      </c>
      <c r="J42" s="181">
        <f t="shared" si="4"/>
        <v>45</v>
      </c>
      <c r="K42" s="183" t="str">
        <f t="shared" si="5"/>
        <v>Tiếp tục phát triển</v>
      </c>
      <c r="L42" s="173"/>
      <c r="M42" s="214">
        <v>1221</v>
      </c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</row>
    <row r="43" spans="1:24" s="179" customFormat="1" ht="47.25">
      <c r="A43" s="113">
        <f t="shared" si="2"/>
        <v>39</v>
      </c>
      <c r="B43" s="173" t="s">
        <v>604</v>
      </c>
      <c r="C43" s="203" t="s">
        <v>294</v>
      </c>
      <c r="D43" s="203" t="s">
        <v>325</v>
      </c>
      <c r="E43" s="203" t="s">
        <v>1039</v>
      </c>
      <c r="F43" s="204">
        <v>250</v>
      </c>
      <c r="G43" s="203" t="s">
        <v>605</v>
      </c>
      <c r="H43" s="118">
        <f>_xlfn.SUMIFS('[3]PN'!$G$3:$G$81,'[3]PN'!$B$3:$B$81,B43,'[3]PN'!$E$3:$E$81,E43)</f>
        <v>0</v>
      </c>
      <c r="I43" s="205">
        <v>120</v>
      </c>
      <c r="J43" s="181">
        <f t="shared" si="4"/>
        <v>120</v>
      </c>
      <c r="K43" s="203" t="str">
        <f t="shared" si="5"/>
        <v>Tiếp tục phát triển</v>
      </c>
      <c r="L43" s="173"/>
      <c r="M43" s="173">
        <v>1231</v>
      </c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4" s="179" customFormat="1" ht="78.75">
      <c r="A44" s="113">
        <f t="shared" si="2"/>
        <v>40</v>
      </c>
      <c r="B44" s="173" t="s">
        <v>606</v>
      </c>
      <c r="C44" s="203" t="s">
        <v>294</v>
      </c>
      <c r="D44" s="203" t="s">
        <v>325</v>
      </c>
      <c r="E44" s="203" t="s">
        <v>221</v>
      </c>
      <c r="F44" s="204">
        <v>145</v>
      </c>
      <c r="G44" s="203" t="s">
        <v>607</v>
      </c>
      <c r="H44" s="118">
        <f>_xlfn.SUMIFS('[3]PN'!$G$3:$G$81,'[3]PN'!$B$3:$B$81,B44,'[3]PN'!$E$3:$E$81,E44)</f>
        <v>0</v>
      </c>
      <c r="I44" s="205">
        <v>120</v>
      </c>
      <c r="J44" s="181">
        <f t="shared" si="4"/>
        <v>120</v>
      </c>
      <c r="K44" s="203" t="str">
        <f t="shared" si="5"/>
        <v>Tiếp tục phát triển</v>
      </c>
      <c r="L44" s="173"/>
      <c r="M44" s="173">
        <v>1232</v>
      </c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</row>
    <row r="45" spans="1:24" s="179" customFormat="1" ht="47.25">
      <c r="A45" s="113">
        <f t="shared" si="2"/>
        <v>41</v>
      </c>
      <c r="B45" s="173" t="s">
        <v>608</v>
      </c>
      <c r="C45" s="203" t="s">
        <v>294</v>
      </c>
      <c r="D45" s="203" t="s">
        <v>325</v>
      </c>
      <c r="E45" s="203" t="s">
        <v>288</v>
      </c>
      <c r="F45" s="204">
        <v>170</v>
      </c>
      <c r="G45" s="203" t="s">
        <v>609</v>
      </c>
      <c r="H45" s="118">
        <f>_xlfn.SUMIFS('[3]PN'!$G$3:$G$81,'[3]PN'!$B$3:$B$81,B45,'[3]PN'!$E$3:$E$81,E45)</f>
        <v>0</v>
      </c>
      <c r="I45" s="205">
        <v>60</v>
      </c>
      <c r="J45" s="181">
        <f t="shared" si="4"/>
        <v>60</v>
      </c>
      <c r="K45" s="203" t="str">
        <f t="shared" si="5"/>
        <v>Tiếp tục phát triển</v>
      </c>
      <c r="L45" s="173"/>
      <c r="M45" s="173">
        <v>1233</v>
      </c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</row>
    <row r="46" spans="1:24" s="179" customFormat="1" ht="47.25">
      <c r="A46" s="113">
        <f t="shared" si="2"/>
        <v>42</v>
      </c>
      <c r="B46" s="173" t="s">
        <v>610</v>
      </c>
      <c r="C46" s="203" t="s">
        <v>294</v>
      </c>
      <c r="D46" s="203" t="s">
        <v>325</v>
      </c>
      <c r="E46" s="203" t="s">
        <v>227</v>
      </c>
      <c r="F46" s="204">
        <v>170</v>
      </c>
      <c r="G46" s="203" t="s">
        <v>1612</v>
      </c>
      <c r="H46" s="118">
        <f>_xlfn.SUMIFS('[3]PN'!$G$3:$G$81,'[3]PN'!$B$3:$B$81,B46,'[3]PN'!$E$3:$E$81,E46)</f>
        <v>0</v>
      </c>
      <c r="I46" s="205">
        <v>60</v>
      </c>
      <c r="J46" s="181">
        <f t="shared" si="4"/>
        <v>60</v>
      </c>
      <c r="K46" s="203" t="str">
        <f t="shared" si="5"/>
        <v>Tiếp tục phát triển</v>
      </c>
      <c r="L46" s="173"/>
      <c r="M46" s="173">
        <v>1233</v>
      </c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</row>
    <row r="47" spans="1:24" s="7" customFormat="1" ht="78.75">
      <c r="A47" s="113">
        <f t="shared" si="2"/>
        <v>43</v>
      </c>
      <c r="B47" s="100" t="s">
        <v>1016</v>
      </c>
      <c r="C47" s="215" t="s">
        <v>291</v>
      </c>
      <c r="D47" s="215" t="s">
        <v>325</v>
      </c>
      <c r="E47" s="202" t="s">
        <v>803</v>
      </c>
      <c r="F47" s="91">
        <v>375</v>
      </c>
      <c r="G47" s="202" t="s">
        <v>1011</v>
      </c>
      <c r="H47" s="118">
        <f>_xlfn.SUMIFS('[3]PN'!$G$3:$G$81,'[3]PN'!$B$3:$B$81,B47,'[3]PN'!$E$3:$E$81,E47)</f>
        <v>0</v>
      </c>
      <c r="I47" s="90">
        <v>120</v>
      </c>
      <c r="J47" s="118">
        <f t="shared" si="4"/>
        <v>120</v>
      </c>
      <c r="K47" s="202" t="str">
        <f t="shared" si="5"/>
        <v>Tiếp tục phát triển</v>
      </c>
      <c r="L47" s="100">
        <v>66</v>
      </c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</row>
    <row r="48" spans="1:24" s="179" customFormat="1" ht="78.75">
      <c r="A48" s="113">
        <f t="shared" si="2"/>
        <v>44</v>
      </c>
      <c r="B48" s="189" t="s">
        <v>557</v>
      </c>
      <c r="C48" s="183" t="s">
        <v>291</v>
      </c>
      <c r="D48" s="183" t="s">
        <v>325</v>
      </c>
      <c r="E48" s="183" t="s">
        <v>803</v>
      </c>
      <c r="F48" s="182">
        <v>400</v>
      </c>
      <c r="G48" s="183" t="s">
        <v>1461</v>
      </c>
      <c r="H48" s="118">
        <f>_xlfn.SUMIFS('[3]PN'!$G$3:$G$81,'[3]PN'!$B$3:$B$81,B48,'[3]PN'!$E$3:$E$81,E48)</f>
        <v>0</v>
      </c>
      <c r="I48" s="205">
        <v>90</v>
      </c>
      <c r="J48" s="181">
        <f t="shared" si="3"/>
        <v>90</v>
      </c>
      <c r="K48" s="203" t="str">
        <f t="shared" si="5"/>
        <v>Tiếp tục phát triển</v>
      </c>
      <c r="L48" s="173"/>
      <c r="M48" s="173">
        <v>1205</v>
      </c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</row>
    <row r="49" spans="1:24" s="179" customFormat="1" ht="78.75">
      <c r="A49" s="113">
        <f t="shared" si="2"/>
        <v>45</v>
      </c>
      <c r="B49" s="189" t="s">
        <v>558</v>
      </c>
      <c r="C49" s="183" t="s">
        <v>291</v>
      </c>
      <c r="D49" s="183" t="s">
        <v>325</v>
      </c>
      <c r="E49" s="183" t="s">
        <v>803</v>
      </c>
      <c r="F49" s="182">
        <v>375</v>
      </c>
      <c r="G49" s="183" t="s">
        <v>1012</v>
      </c>
      <c r="H49" s="118">
        <f>_xlfn.SUMIFS('[3]PN'!$G$3:$G$81,'[3]PN'!$B$3:$B$81,B49,'[3]PN'!$E$3:$E$81,E49)</f>
        <v>0</v>
      </c>
      <c r="I49" s="205">
        <v>120</v>
      </c>
      <c r="J49" s="181">
        <f t="shared" si="3"/>
        <v>120</v>
      </c>
      <c r="K49" s="203" t="str">
        <f t="shared" si="5"/>
        <v>Tiếp tục phát triển</v>
      </c>
      <c r="L49" s="173"/>
      <c r="M49" s="173">
        <v>1206</v>
      </c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</row>
    <row r="50" spans="1:24" s="7" customFormat="1" ht="94.5">
      <c r="A50" s="113">
        <f t="shared" si="2"/>
        <v>46</v>
      </c>
      <c r="B50" s="100" t="s">
        <v>1017</v>
      </c>
      <c r="C50" s="215" t="s">
        <v>275</v>
      </c>
      <c r="D50" s="215" t="s">
        <v>325</v>
      </c>
      <c r="E50" s="202" t="s">
        <v>289</v>
      </c>
      <c r="F50" s="91">
        <v>530</v>
      </c>
      <c r="G50" s="202" t="s">
        <v>409</v>
      </c>
      <c r="H50" s="118">
        <f>_xlfn.SUMIFS('[3]PN'!$G$3:$G$81,'[3]PN'!$B$3:$B$81,B50,'[3]PN'!$E$3:$E$81,E50)</f>
        <v>0</v>
      </c>
      <c r="I50" s="90">
        <v>120</v>
      </c>
      <c r="J50" s="118">
        <f>I50-H50</f>
        <v>120</v>
      </c>
      <c r="K50" s="202" t="str">
        <f t="shared" si="5"/>
        <v>Tiếp tục phát triển</v>
      </c>
      <c r="L50" s="100">
        <v>67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</row>
    <row r="51" spans="1:24" s="7" customFormat="1" ht="63">
      <c r="A51" s="113">
        <f t="shared" si="2"/>
        <v>47</v>
      </c>
      <c r="B51" s="100" t="s">
        <v>1018</v>
      </c>
      <c r="C51" s="215" t="s">
        <v>302</v>
      </c>
      <c r="D51" s="215" t="s">
        <v>325</v>
      </c>
      <c r="E51" s="202" t="s">
        <v>309</v>
      </c>
      <c r="F51" s="91">
        <v>485</v>
      </c>
      <c r="G51" s="202" t="s">
        <v>408</v>
      </c>
      <c r="H51" s="118">
        <f>_xlfn.SUMIFS('[3]PN'!$G$3:$G$81,'[3]PN'!$B$3:$B$81,B51,'[3]PN'!$E$3:$E$81,E51)</f>
        <v>0</v>
      </c>
      <c r="I51" s="90">
        <v>120</v>
      </c>
      <c r="J51" s="118">
        <f>I51-H51</f>
        <v>120</v>
      </c>
      <c r="K51" s="202" t="str">
        <f t="shared" si="5"/>
        <v>Tiếp tục phát triển</v>
      </c>
      <c r="L51" s="100">
        <v>68</v>
      </c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</row>
    <row r="52" spans="1:24" s="174" customFormat="1" ht="63">
      <c r="A52" s="113">
        <f t="shared" si="2"/>
        <v>48</v>
      </c>
      <c r="B52" s="189" t="s">
        <v>501</v>
      </c>
      <c r="C52" s="206" t="s">
        <v>35</v>
      </c>
      <c r="D52" s="206" t="s">
        <v>325</v>
      </c>
      <c r="E52" s="206" t="s">
        <v>1034</v>
      </c>
      <c r="F52" s="211">
        <v>50</v>
      </c>
      <c r="G52" s="206" t="s">
        <v>502</v>
      </c>
      <c r="H52" s="118">
        <f>_xlfn.SUMIFS('[3]PN'!$G$3:$G$81,'[3]PN'!$B$3:$B$81,B52,'[3]PN'!$E$3:$E$81,E52)</f>
        <v>0</v>
      </c>
      <c r="I52" s="209">
        <v>1500</v>
      </c>
      <c r="J52" s="180">
        <f t="shared" si="3"/>
        <v>1500</v>
      </c>
      <c r="K52" s="203" t="str">
        <f t="shared" si="5"/>
        <v>Tiếp tục phát triển</v>
      </c>
      <c r="L52" s="173"/>
      <c r="M52" s="173">
        <v>1128</v>
      </c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</row>
    <row r="53" spans="1:24" s="420" customFormat="1" ht="31.5">
      <c r="A53" s="392">
        <f t="shared" si="2"/>
        <v>49</v>
      </c>
      <c r="B53" s="404" t="s">
        <v>624</v>
      </c>
      <c r="C53" s="414" t="s">
        <v>212</v>
      </c>
      <c r="D53" s="414" t="s">
        <v>325</v>
      </c>
      <c r="E53" s="414" t="s">
        <v>130</v>
      </c>
      <c r="F53" s="418">
        <v>100</v>
      </c>
      <c r="G53" s="414" t="s">
        <v>622</v>
      </c>
      <c r="H53" s="118">
        <f>_xlfn.SUMIFS('[3]PN'!$G$3:$G$81,'[3]PN'!$B$3:$B$81,B53,'[3]PN'!$E$3:$E$81,E53)</f>
        <v>0</v>
      </c>
      <c r="I53" s="421">
        <v>90</v>
      </c>
      <c r="J53" s="422">
        <f t="shared" si="3"/>
        <v>90</v>
      </c>
      <c r="K53" s="415" t="str">
        <f t="shared" si="5"/>
        <v>Tiếp tục phát triển</v>
      </c>
      <c r="L53" s="409"/>
      <c r="M53" s="409">
        <v>1243</v>
      </c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</row>
    <row r="54" spans="1:24" s="174" customFormat="1" ht="31.5">
      <c r="A54" s="113">
        <f t="shared" si="2"/>
        <v>50</v>
      </c>
      <c r="B54" s="189" t="s">
        <v>623</v>
      </c>
      <c r="C54" s="206" t="s">
        <v>212</v>
      </c>
      <c r="D54" s="206" t="s">
        <v>325</v>
      </c>
      <c r="E54" s="206" t="s">
        <v>996</v>
      </c>
      <c r="F54" s="211">
        <v>120</v>
      </c>
      <c r="G54" s="206" t="s">
        <v>625</v>
      </c>
      <c r="H54" s="118">
        <f>_xlfn.SUMIFS('[3]PN'!$G$3:$G$81,'[3]PN'!$B$3:$B$81,B54,'[3]PN'!$E$3:$E$81,E54)</f>
        <v>0</v>
      </c>
      <c r="I54" s="209">
        <v>90</v>
      </c>
      <c r="J54" s="180">
        <f>I54-H54</f>
        <v>90</v>
      </c>
      <c r="K54" s="203" t="str">
        <f t="shared" si="5"/>
        <v>Tiếp tục phát triển</v>
      </c>
      <c r="L54" s="173"/>
      <c r="M54" s="173">
        <v>1244</v>
      </c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</row>
    <row r="55" spans="1:24" s="174" customFormat="1" ht="47.25">
      <c r="A55" s="113">
        <f t="shared" si="2"/>
        <v>51</v>
      </c>
      <c r="B55" s="189" t="s">
        <v>626</v>
      </c>
      <c r="C55" s="206" t="s">
        <v>212</v>
      </c>
      <c r="D55" s="206" t="s">
        <v>325</v>
      </c>
      <c r="E55" s="206" t="s">
        <v>322</v>
      </c>
      <c r="F55" s="211">
        <v>110</v>
      </c>
      <c r="G55" s="206" t="s">
        <v>627</v>
      </c>
      <c r="H55" s="118">
        <f>_xlfn.SUMIFS('[3]PN'!$G$3:$G$81,'[3]PN'!$B$3:$B$81,B55,'[3]PN'!$E$3:$E$81,E55)</f>
        <v>0</v>
      </c>
      <c r="I55" s="209">
        <v>90</v>
      </c>
      <c r="J55" s="180">
        <f>I55-H55</f>
        <v>90</v>
      </c>
      <c r="K55" s="203" t="str">
        <f t="shared" si="5"/>
        <v>Tiếp tục phát triển</v>
      </c>
      <c r="L55" s="173"/>
      <c r="M55" s="173">
        <v>1245</v>
      </c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</row>
    <row r="56" spans="1:24" s="174" customFormat="1" ht="47.25">
      <c r="A56" s="113">
        <f t="shared" si="2"/>
        <v>52</v>
      </c>
      <c r="B56" s="189" t="s">
        <v>623</v>
      </c>
      <c r="C56" s="206" t="s">
        <v>212</v>
      </c>
      <c r="D56" s="206" t="s">
        <v>325</v>
      </c>
      <c r="E56" s="55" t="s">
        <v>1727</v>
      </c>
      <c r="F56" s="211">
        <v>130</v>
      </c>
      <c r="G56" s="206" t="s">
        <v>1729</v>
      </c>
      <c r="H56" s="118">
        <f>_xlfn.SUMIFS('[3]PN'!$G$3:$G$81,'[3]PN'!$B$3:$B$81,B56,'[3]PN'!$E$3:$E$81,E56)</f>
        <v>30</v>
      </c>
      <c r="I56" s="209">
        <v>90</v>
      </c>
      <c r="J56" s="180">
        <f>I56-H56</f>
        <v>60</v>
      </c>
      <c r="K56" s="203" t="str">
        <f t="shared" si="5"/>
        <v>Tiếp tục phát triển</v>
      </c>
      <c r="L56" s="173"/>
      <c r="M56" s="173">
        <v>1246</v>
      </c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</row>
    <row r="57" spans="1:24" s="566" customFormat="1" ht="63">
      <c r="A57" s="553"/>
      <c r="B57" s="554" t="s">
        <v>1281</v>
      </c>
      <c r="C57" s="562" t="s">
        <v>278</v>
      </c>
      <c r="D57" s="562" t="s">
        <v>325</v>
      </c>
      <c r="E57" s="562" t="s">
        <v>280</v>
      </c>
      <c r="F57" s="563">
        <v>130</v>
      </c>
      <c r="G57" s="562" t="s">
        <v>1282</v>
      </c>
      <c r="H57" s="118">
        <f>_xlfn.SUMIFS('[3]PN'!$G$3:$G$81,'[3]PN'!$B$3:$B$81,B57,'[3]PN'!$E$3:$E$81,E57)</f>
        <v>0</v>
      </c>
      <c r="I57" s="557">
        <v>1500</v>
      </c>
      <c r="J57" s="557">
        <f>I57-H57</f>
        <v>1500</v>
      </c>
      <c r="K57" s="564" t="str">
        <f>IF(J57&gt;0,"Tiếp tục phát triển","Lưu lượng đã hết")</f>
        <v>Tiếp tục phát triển</v>
      </c>
      <c r="L57" s="558"/>
      <c r="M57" s="558"/>
      <c r="N57" s="564"/>
      <c r="O57" s="565">
        <v>3355</v>
      </c>
      <c r="P57" s="558"/>
      <c r="Q57" s="558"/>
      <c r="R57" s="558"/>
      <c r="S57" s="558"/>
      <c r="T57" s="558"/>
      <c r="U57" s="558"/>
      <c r="V57" s="558"/>
      <c r="W57" s="558"/>
      <c r="X57" s="558"/>
    </row>
    <row r="58" spans="1:24" s="174" customFormat="1" ht="47.25">
      <c r="A58" s="113">
        <f>A56+1</f>
        <v>53</v>
      </c>
      <c r="B58" s="189" t="s">
        <v>487</v>
      </c>
      <c r="C58" s="206" t="s">
        <v>278</v>
      </c>
      <c r="D58" s="206" t="s">
        <v>325</v>
      </c>
      <c r="E58" s="206" t="s">
        <v>1002</v>
      </c>
      <c r="F58" s="211">
        <v>105</v>
      </c>
      <c r="G58" s="206" t="s">
        <v>890</v>
      </c>
      <c r="H58" s="118">
        <f>_xlfn.SUMIFS('[3]PN'!$G$3:$G$81,'[3]PN'!$B$3:$B$81,B58,'[3]PN'!$E$3:$E$81,E58)</f>
        <v>0</v>
      </c>
      <c r="I58" s="209">
        <v>210</v>
      </c>
      <c r="J58" s="180">
        <f t="shared" si="3"/>
        <v>210</v>
      </c>
      <c r="K58" s="203" t="str">
        <f t="shared" si="5"/>
        <v>Tiếp tục phát triển</v>
      </c>
      <c r="L58" s="173"/>
      <c r="M58" s="173">
        <v>1024</v>
      </c>
      <c r="N58" s="203" t="s">
        <v>891</v>
      </c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4" s="174" customFormat="1" ht="31.5">
      <c r="A59" s="113">
        <f t="shared" si="2"/>
        <v>54</v>
      </c>
      <c r="B59" s="189" t="s">
        <v>491</v>
      </c>
      <c r="C59" s="206" t="s">
        <v>278</v>
      </c>
      <c r="D59" s="206" t="s">
        <v>325</v>
      </c>
      <c r="E59" s="206" t="s">
        <v>489</v>
      </c>
      <c r="F59" s="211">
        <v>140</v>
      </c>
      <c r="G59" s="206" t="s">
        <v>1055</v>
      </c>
      <c r="H59" s="118">
        <f>_xlfn.SUMIFS('[3]PN'!$G$3:$G$81,'[3]PN'!$B$3:$B$81,B59,'[3]PN'!$E$3:$E$81,E59)</f>
        <v>0</v>
      </c>
      <c r="I59" s="209">
        <v>300</v>
      </c>
      <c r="J59" s="180">
        <f t="shared" si="3"/>
        <v>300</v>
      </c>
      <c r="K59" s="203" t="str">
        <f t="shared" si="5"/>
        <v>Tiếp tục phát triển</v>
      </c>
      <c r="L59" s="173"/>
      <c r="M59" s="173">
        <v>1026</v>
      </c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</row>
    <row r="60" spans="1:24" s="174" customFormat="1" ht="31.5">
      <c r="A60" s="113">
        <f t="shared" si="2"/>
        <v>55</v>
      </c>
      <c r="B60" s="189" t="s">
        <v>491</v>
      </c>
      <c r="C60" s="206" t="s">
        <v>278</v>
      </c>
      <c r="D60" s="206" t="s">
        <v>325</v>
      </c>
      <c r="E60" s="206" t="s">
        <v>489</v>
      </c>
      <c r="F60" s="211">
        <v>140</v>
      </c>
      <c r="G60" s="206" t="s">
        <v>500</v>
      </c>
      <c r="H60" s="118">
        <f>_xlfn.SUMIFS('[3]PN'!$G$3:$G$81,'[3]PN'!$B$3:$B$81,B60,'[3]PN'!$E$3:$E$81,E60)</f>
        <v>0</v>
      </c>
      <c r="I60" s="209">
        <v>300</v>
      </c>
      <c r="J60" s="180">
        <f t="shared" si="3"/>
        <v>300</v>
      </c>
      <c r="K60" s="203" t="str">
        <f t="shared" si="5"/>
        <v>Tiếp tục phát triển</v>
      </c>
      <c r="L60" s="173"/>
      <c r="M60" s="173">
        <v>1032</v>
      </c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</row>
    <row r="61" spans="1:24" s="7" customFormat="1" ht="31.5">
      <c r="A61" s="113">
        <f t="shared" si="2"/>
        <v>56</v>
      </c>
      <c r="B61" s="114" t="s">
        <v>1010</v>
      </c>
      <c r="C61" s="78" t="s">
        <v>292</v>
      </c>
      <c r="D61" s="78" t="s">
        <v>325</v>
      </c>
      <c r="E61" s="78" t="s">
        <v>261</v>
      </c>
      <c r="F61" s="201">
        <v>190</v>
      </c>
      <c r="G61" s="202" t="s">
        <v>158</v>
      </c>
      <c r="H61" s="118">
        <f>_xlfn.SUMIFS('[3]PN'!$G$3:$G$81,'[3]PN'!$B$3:$B$81,B61,'[3]PN'!$E$3:$E$81,E61)</f>
        <v>0</v>
      </c>
      <c r="I61" s="90">
        <v>60</v>
      </c>
      <c r="J61" s="118">
        <f t="shared" si="3"/>
        <v>60</v>
      </c>
      <c r="K61" s="202" t="str">
        <f t="shared" si="5"/>
        <v>Tiếp tục phát triển</v>
      </c>
      <c r="L61" s="100">
        <v>237</v>
      </c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</row>
    <row r="62" spans="1:24" s="174" customFormat="1" ht="31.5">
      <c r="A62" s="113">
        <f t="shared" si="2"/>
        <v>57</v>
      </c>
      <c r="B62" s="189" t="s">
        <v>457</v>
      </c>
      <c r="C62" s="206" t="s">
        <v>292</v>
      </c>
      <c r="D62" s="206" t="s">
        <v>325</v>
      </c>
      <c r="E62" s="206" t="s">
        <v>454</v>
      </c>
      <c r="F62" s="211">
        <v>310</v>
      </c>
      <c r="G62" s="203" t="s">
        <v>1224</v>
      </c>
      <c r="H62" s="118">
        <f>_xlfn.SUMIFS('[3]PN'!$G$3:$G$81,'[3]PN'!$B$3:$B$81,B62,'[3]PN'!$E$3:$E$81,E62)</f>
        <v>0</v>
      </c>
      <c r="I62" s="204">
        <v>120</v>
      </c>
      <c r="J62" s="181">
        <f t="shared" si="3"/>
        <v>120</v>
      </c>
      <c r="K62" s="203" t="str">
        <f t="shared" si="5"/>
        <v>Tiếp tục phát triển</v>
      </c>
      <c r="L62" s="173"/>
      <c r="M62" s="173">
        <v>830</v>
      </c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</row>
    <row r="63" spans="1:24" s="179" customFormat="1" ht="31.5">
      <c r="A63" s="113">
        <f t="shared" si="2"/>
        <v>58</v>
      </c>
      <c r="B63" s="189" t="s">
        <v>458</v>
      </c>
      <c r="C63" s="183" t="s">
        <v>292</v>
      </c>
      <c r="D63" s="183" t="s">
        <v>325</v>
      </c>
      <c r="E63" s="183" t="s">
        <v>286</v>
      </c>
      <c r="F63" s="182">
        <v>325</v>
      </c>
      <c r="G63" s="182" t="s">
        <v>459</v>
      </c>
      <c r="H63" s="118">
        <f>_xlfn.SUMIFS('[3]PN'!$G$3:$G$81,'[3]PN'!$B$3:$B$81,B63,'[3]PN'!$E$3:$E$81,E63)</f>
        <v>0</v>
      </c>
      <c r="I63" s="197">
        <v>120</v>
      </c>
      <c r="J63" s="180">
        <f t="shared" si="3"/>
        <v>120</v>
      </c>
      <c r="K63" s="183" t="str">
        <f t="shared" si="5"/>
        <v>Tiếp tục phát triển</v>
      </c>
      <c r="L63" s="173"/>
      <c r="M63" s="173">
        <v>832</v>
      </c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</row>
    <row r="64" spans="1:24" s="179" customFormat="1" ht="31.5">
      <c r="A64" s="113">
        <f t="shared" si="2"/>
        <v>59</v>
      </c>
      <c r="B64" s="189" t="s">
        <v>460</v>
      </c>
      <c r="C64" s="183" t="s">
        <v>292</v>
      </c>
      <c r="D64" s="183" t="s">
        <v>325</v>
      </c>
      <c r="E64" s="183" t="s">
        <v>252</v>
      </c>
      <c r="F64" s="182">
        <v>210</v>
      </c>
      <c r="G64" s="182" t="s">
        <v>461</v>
      </c>
      <c r="H64" s="118">
        <f>_xlfn.SUMIFS('[3]PN'!$G$3:$G$81,'[3]PN'!$B$3:$B$81,B64,'[3]PN'!$E$3:$E$81,E64)</f>
        <v>0</v>
      </c>
      <c r="I64" s="197">
        <v>90</v>
      </c>
      <c r="J64" s="180">
        <f t="shared" si="3"/>
        <v>90</v>
      </c>
      <c r="K64" s="183" t="str">
        <f t="shared" si="5"/>
        <v>Tiếp tục phát triển</v>
      </c>
      <c r="L64" s="173"/>
      <c r="M64" s="173">
        <v>833</v>
      </c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</row>
    <row r="65" spans="1:24" s="179" customFormat="1" ht="31.5">
      <c r="A65" s="113">
        <f t="shared" si="2"/>
        <v>60</v>
      </c>
      <c r="B65" s="189" t="s">
        <v>462</v>
      </c>
      <c r="C65" s="183" t="s">
        <v>292</v>
      </c>
      <c r="D65" s="183" t="s">
        <v>325</v>
      </c>
      <c r="E65" s="183" t="s">
        <v>260</v>
      </c>
      <c r="F65" s="182">
        <v>195</v>
      </c>
      <c r="G65" s="182" t="s">
        <v>463</v>
      </c>
      <c r="H65" s="118">
        <f>_xlfn.SUMIFS('[3]PN'!$G$3:$G$81,'[3]PN'!$B$3:$B$81,B65,'[3]PN'!$E$3:$E$81,E65)</f>
        <v>0</v>
      </c>
      <c r="I65" s="197">
        <v>120</v>
      </c>
      <c r="J65" s="180">
        <f t="shared" si="3"/>
        <v>120</v>
      </c>
      <c r="K65" s="183" t="str">
        <f t="shared" si="5"/>
        <v>Tiếp tục phát triển</v>
      </c>
      <c r="L65" s="173"/>
      <c r="M65" s="173">
        <v>834</v>
      </c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</row>
    <row r="66" spans="1:24" s="413" customFormat="1" ht="31.5">
      <c r="A66" s="392">
        <f t="shared" si="2"/>
        <v>61</v>
      </c>
      <c r="B66" s="404" t="s">
        <v>470</v>
      </c>
      <c r="C66" s="405" t="s">
        <v>292</v>
      </c>
      <c r="D66" s="405" t="s">
        <v>325</v>
      </c>
      <c r="E66" s="405" t="s">
        <v>324</v>
      </c>
      <c r="F66" s="407">
        <v>255</v>
      </c>
      <c r="G66" s="407" t="s">
        <v>1056</v>
      </c>
      <c r="H66" s="118">
        <f>_xlfn.SUMIFS('[3]PN'!$G$3:$G$81,'[3]PN'!$B$3:$B$81,B66,'[3]PN'!$E$3:$E$81,E66)</f>
        <v>0</v>
      </c>
      <c r="I66" s="408">
        <v>180</v>
      </c>
      <c r="J66" s="408">
        <f t="shared" si="3"/>
        <v>180</v>
      </c>
      <c r="K66" s="405" t="str">
        <f t="shared" si="5"/>
        <v>Tiếp tục phát triển</v>
      </c>
      <c r="L66" s="409"/>
      <c r="M66" s="409">
        <v>838</v>
      </c>
      <c r="N66" s="410"/>
      <c r="O66" s="410"/>
      <c r="P66" s="410"/>
      <c r="Q66" s="410"/>
      <c r="R66" s="410"/>
      <c r="S66" s="410"/>
      <c r="T66" s="410"/>
      <c r="U66" s="410"/>
      <c r="V66" s="410"/>
      <c r="W66" s="410"/>
      <c r="X66" s="410"/>
    </row>
    <row r="67" spans="1:24" s="413" customFormat="1" ht="31.5">
      <c r="A67" s="392">
        <f t="shared" si="2"/>
        <v>62</v>
      </c>
      <c r="B67" s="404" t="s">
        <v>470</v>
      </c>
      <c r="C67" s="405" t="s">
        <v>292</v>
      </c>
      <c r="D67" s="405" t="s">
        <v>325</v>
      </c>
      <c r="E67" s="405" t="s">
        <v>324</v>
      </c>
      <c r="F67" s="407">
        <v>255</v>
      </c>
      <c r="G67" s="407" t="s">
        <v>486</v>
      </c>
      <c r="H67" s="118">
        <f>_xlfn.SUMIFS('[3]PN'!$G$3:$G$81,'[3]PN'!$B$3:$B$81,B67,'[3]PN'!$E$3:$E$81,E67)</f>
        <v>0</v>
      </c>
      <c r="I67" s="408">
        <v>180</v>
      </c>
      <c r="J67" s="408">
        <f t="shared" si="3"/>
        <v>180</v>
      </c>
      <c r="K67" s="405" t="str">
        <f t="shared" si="5"/>
        <v>Tiếp tục phát triển</v>
      </c>
      <c r="L67" s="409"/>
      <c r="M67" s="409">
        <v>848</v>
      </c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</row>
    <row r="68" spans="1:24" s="179" customFormat="1" ht="31.5">
      <c r="A68" s="113">
        <f t="shared" si="2"/>
        <v>63</v>
      </c>
      <c r="B68" s="208" t="s">
        <v>640</v>
      </c>
      <c r="C68" s="183" t="s">
        <v>218</v>
      </c>
      <c r="D68" s="183" t="s">
        <v>325</v>
      </c>
      <c r="E68" s="183" t="s">
        <v>641</v>
      </c>
      <c r="F68" s="190">
        <v>115</v>
      </c>
      <c r="G68" s="216" t="s">
        <v>642</v>
      </c>
      <c r="H68" s="118">
        <f>_xlfn.SUMIFS('[3]PN'!$G$3:$G$81,'[3]PN'!$B$3:$B$81,B68,'[3]PN'!$E$3:$E$81,E68)</f>
        <v>0</v>
      </c>
      <c r="I68" s="217">
        <v>120</v>
      </c>
      <c r="J68" s="180">
        <f t="shared" si="3"/>
        <v>120</v>
      </c>
      <c r="K68" s="183" t="str">
        <f t="shared" si="5"/>
        <v>Tiếp tục phát triển</v>
      </c>
      <c r="L68" s="189"/>
      <c r="M68" s="173">
        <v>1253</v>
      </c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</row>
    <row r="69" spans="1:24" s="179" customFormat="1" ht="31.5">
      <c r="A69" s="113">
        <f t="shared" si="2"/>
        <v>64</v>
      </c>
      <c r="B69" s="208" t="s">
        <v>643</v>
      </c>
      <c r="C69" s="183" t="s">
        <v>218</v>
      </c>
      <c r="D69" s="183" t="s">
        <v>325</v>
      </c>
      <c r="E69" s="183" t="s">
        <v>1004</v>
      </c>
      <c r="F69" s="190">
        <v>100</v>
      </c>
      <c r="G69" s="216" t="s">
        <v>1040</v>
      </c>
      <c r="H69" s="118">
        <f>_xlfn.SUMIFS('[3]PN'!$G$3:$G$81,'[3]PN'!$B$3:$B$81,B69,'[3]PN'!$E$3:$E$81,E69)</f>
        <v>0</v>
      </c>
      <c r="I69" s="217">
        <v>120</v>
      </c>
      <c r="J69" s="180">
        <f aca="true" t="shared" si="6" ref="J69:J111">I69-H69</f>
        <v>120</v>
      </c>
      <c r="K69" s="183" t="str">
        <f t="shared" si="5"/>
        <v>Tiếp tục phát triển</v>
      </c>
      <c r="L69" s="189"/>
      <c r="M69" s="173">
        <v>1254</v>
      </c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</row>
    <row r="70" spans="1:24" s="413" customFormat="1" ht="94.5">
      <c r="A70" s="392">
        <f t="shared" si="2"/>
        <v>65</v>
      </c>
      <c r="B70" s="416" t="s">
        <v>1314</v>
      </c>
      <c r="C70" s="405" t="s">
        <v>218</v>
      </c>
      <c r="D70" s="405" t="s">
        <v>325</v>
      </c>
      <c r="E70" s="405" t="s">
        <v>1142</v>
      </c>
      <c r="F70" s="423">
        <v>140</v>
      </c>
      <c r="G70" s="407" t="s">
        <v>1315</v>
      </c>
      <c r="H70" s="118">
        <f>_xlfn.SUMIFS('[3]PN'!$G$3:$G$81,'[3]PN'!$B$3:$B$81,B70,'[3]PN'!$E$3:$E$81,E70)</f>
        <v>0</v>
      </c>
      <c r="I70" s="424">
        <v>120</v>
      </c>
      <c r="J70" s="422">
        <f>I70-H70</f>
        <v>120</v>
      </c>
      <c r="K70" s="405" t="str">
        <f>IF(J70&gt;0,"Tiếp tục phát triển","Lưu lượng đã hết")</f>
        <v>Tiếp tục phát triển</v>
      </c>
      <c r="L70" s="404"/>
      <c r="M70" s="409"/>
      <c r="N70" s="410"/>
      <c r="O70" s="410">
        <v>3401</v>
      </c>
      <c r="P70" s="410"/>
      <c r="Q70" s="410"/>
      <c r="R70" s="410"/>
      <c r="S70" s="410" t="s">
        <v>1356</v>
      </c>
      <c r="T70" s="410"/>
      <c r="U70" s="410" t="s">
        <v>1356</v>
      </c>
      <c r="V70" s="410"/>
      <c r="W70" s="410"/>
      <c r="X70" s="410"/>
    </row>
    <row r="71" spans="1:24" s="179" customFormat="1" ht="49.5">
      <c r="A71" s="113">
        <f t="shared" si="2"/>
        <v>66</v>
      </c>
      <c r="B71" s="189" t="s">
        <v>1534</v>
      </c>
      <c r="C71" s="183" t="s">
        <v>273</v>
      </c>
      <c r="D71" s="183" t="s">
        <v>325</v>
      </c>
      <c r="E71" s="255" t="s">
        <v>1530</v>
      </c>
      <c r="F71" s="55">
        <v>235</v>
      </c>
      <c r="G71" s="12" t="s">
        <v>1535</v>
      </c>
      <c r="H71" s="118">
        <f>_xlfn.SUMIFS('[3]PN'!$G$3:$G$81,'[3]PN'!$B$3:$B$81,B71,'[3]PN'!$E$3:$E$81,E71)</f>
        <v>0</v>
      </c>
      <c r="I71" s="181">
        <v>120</v>
      </c>
      <c r="J71" s="181">
        <f t="shared" si="6"/>
        <v>120</v>
      </c>
      <c r="K71" s="183" t="str">
        <f aca="true" t="shared" si="7" ref="K71:K111">IF(J71&gt;0,"Tiếp tục phát triển","Lưu lượng đã hết")</f>
        <v>Tiếp tục phát triển</v>
      </c>
      <c r="L71" s="173"/>
      <c r="M71" s="173">
        <v>1257</v>
      </c>
      <c r="N71" s="197"/>
      <c r="O71" s="197"/>
      <c r="P71" s="197"/>
      <c r="Q71" s="197"/>
      <c r="R71" s="197" t="s">
        <v>1543</v>
      </c>
      <c r="S71" s="197"/>
      <c r="T71" s="197"/>
      <c r="U71" s="197"/>
      <c r="V71" s="197"/>
      <c r="W71" s="197"/>
      <c r="X71" s="197"/>
    </row>
    <row r="72" spans="1:24" s="413" customFormat="1" ht="31.5">
      <c r="A72" s="392">
        <f t="shared" si="2"/>
        <v>67</v>
      </c>
      <c r="B72" s="403" t="s">
        <v>1586</v>
      </c>
      <c r="C72" s="405" t="s">
        <v>273</v>
      </c>
      <c r="D72" s="405" t="s">
        <v>325</v>
      </c>
      <c r="E72" s="403" t="s">
        <v>1551</v>
      </c>
      <c r="F72" s="425">
        <v>235</v>
      </c>
      <c r="G72" s="403" t="s">
        <v>1593</v>
      </c>
      <c r="H72" s="118">
        <f>_xlfn.SUMIFS('[3]PN'!$G$3:$G$81,'[3]PN'!$B$3:$B$81,B72,'[3]PN'!$E$3:$E$81,E72)</f>
        <v>0</v>
      </c>
      <c r="I72" s="408">
        <v>120</v>
      </c>
      <c r="J72" s="408">
        <f t="shared" si="6"/>
        <v>120</v>
      </c>
      <c r="K72" s="405" t="str">
        <f t="shared" si="7"/>
        <v>Tiếp tục phát triển</v>
      </c>
      <c r="L72" s="409"/>
      <c r="M72" s="409"/>
      <c r="N72" s="410"/>
      <c r="O72" s="410"/>
      <c r="P72" s="410"/>
      <c r="Q72" s="410"/>
      <c r="R72" s="426">
        <v>5091</v>
      </c>
      <c r="S72" s="410"/>
      <c r="T72" s="410"/>
      <c r="U72" s="410"/>
      <c r="V72" s="410"/>
      <c r="W72" s="410"/>
      <c r="X72" s="410"/>
    </row>
    <row r="73" spans="1:24" s="413" customFormat="1" ht="31.5">
      <c r="A73" s="392">
        <f aca="true" t="shared" si="8" ref="A73:A80">A72+1</f>
        <v>68</v>
      </c>
      <c r="B73" s="403" t="s">
        <v>1587</v>
      </c>
      <c r="C73" s="405" t="s">
        <v>273</v>
      </c>
      <c r="D73" s="405" t="s">
        <v>325</v>
      </c>
      <c r="E73" s="403" t="s">
        <v>1552</v>
      </c>
      <c r="F73" s="425">
        <v>235</v>
      </c>
      <c r="G73" s="403" t="s">
        <v>1594</v>
      </c>
      <c r="H73" s="118">
        <f>_xlfn.SUMIFS('[3]PN'!$G$3:$G$81,'[3]PN'!$B$3:$B$81,B73,'[3]PN'!$E$3:$E$81,E73)</f>
        <v>0</v>
      </c>
      <c r="I73" s="408">
        <v>120</v>
      </c>
      <c r="J73" s="408">
        <f t="shared" si="6"/>
        <v>120</v>
      </c>
      <c r="K73" s="405" t="str">
        <f t="shared" si="7"/>
        <v>Tiếp tục phát triển</v>
      </c>
      <c r="L73" s="409"/>
      <c r="M73" s="409"/>
      <c r="N73" s="410"/>
      <c r="O73" s="410"/>
      <c r="P73" s="410"/>
      <c r="Q73" s="410"/>
      <c r="R73" s="426">
        <v>5092</v>
      </c>
      <c r="S73" s="410"/>
      <c r="T73" s="410"/>
      <c r="U73" s="410"/>
      <c r="V73" s="410"/>
      <c r="W73" s="410"/>
      <c r="X73" s="410"/>
    </row>
    <row r="74" spans="1:24" s="413" customFormat="1" ht="31.5">
      <c r="A74" s="392">
        <f t="shared" si="8"/>
        <v>69</v>
      </c>
      <c r="B74" s="403" t="s">
        <v>1588</v>
      </c>
      <c r="C74" s="405" t="s">
        <v>273</v>
      </c>
      <c r="D74" s="405" t="s">
        <v>325</v>
      </c>
      <c r="E74" s="403" t="s">
        <v>1553</v>
      </c>
      <c r="F74" s="425">
        <v>235</v>
      </c>
      <c r="G74" s="403" t="s">
        <v>1595</v>
      </c>
      <c r="H74" s="118">
        <f>_xlfn.SUMIFS('[3]PN'!$G$3:$G$81,'[3]PN'!$B$3:$B$81,B74,'[3]PN'!$E$3:$E$81,E74)</f>
        <v>0</v>
      </c>
      <c r="I74" s="408">
        <v>120</v>
      </c>
      <c r="J74" s="408">
        <f t="shared" si="6"/>
        <v>120</v>
      </c>
      <c r="K74" s="405" t="str">
        <f t="shared" si="7"/>
        <v>Tiếp tục phát triển</v>
      </c>
      <c r="L74" s="409"/>
      <c r="M74" s="409"/>
      <c r="N74" s="410"/>
      <c r="O74" s="410"/>
      <c r="P74" s="410"/>
      <c r="Q74" s="410"/>
      <c r="R74" s="426">
        <v>5093</v>
      </c>
      <c r="S74" s="410"/>
      <c r="T74" s="410"/>
      <c r="U74" s="410"/>
      <c r="V74" s="410"/>
      <c r="W74" s="410"/>
      <c r="X74" s="410"/>
    </row>
    <row r="75" spans="1:24" s="413" customFormat="1" ht="31.5">
      <c r="A75" s="392">
        <f t="shared" si="8"/>
        <v>70</v>
      </c>
      <c r="B75" s="403" t="s">
        <v>1589</v>
      </c>
      <c r="C75" s="405" t="s">
        <v>273</v>
      </c>
      <c r="D75" s="405" t="s">
        <v>325</v>
      </c>
      <c r="E75" s="403" t="s">
        <v>1554</v>
      </c>
      <c r="F75" s="425">
        <v>235</v>
      </c>
      <c r="G75" s="403" t="s">
        <v>1596</v>
      </c>
      <c r="H75" s="118">
        <f>_xlfn.SUMIFS('[3]PN'!$G$3:$G$81,'[3]PN'!$B$3:$B$81,B75,'[3]PN'!$E$3:$E$81,E75)</f>
        <v>0</v>
      </c>
      <c r="I75" s="408">
        <v>120</v>
      </c>
      <c r="J75" s="408">
        <f t="shared" si="6"/>
        <v>120</v>
      </c>
      <c r="K75" s="405" t="str">
        <f t="shared" si="7"/>
        <v>Tiếp tục phát triển</v>
      </c>
      <c r="L75" s="409"/>
      <c r="M75" s="409"/>
      <c r="N75" s="410"/>
      <c r="O75" s="410"/>
      <c r="P75" s="410"/>
      <c r="Q75" s="410"/>
      <c r="R75" s="426">
        <v>5094</v>
      </c>
      <c r="S75" s="410"/>
      <c r="T75" s="410"/>
      <c r="U75" s="410"/>
      <c r="V75" s="410"/>
      <c r="W75" s="410"/>
      <c r="X75" s="410"/>
    </row>
    <row r="76" spans="1:24" s="413" customFormat="1" ht="31.5">
      <c r="A76" s="392">
        <f t="shared" si="8"/>
        <v>71</v>
      </c>
      <c r="B76" s="403" t="s">
        <v>1590</v>
      </c>
      <c r="C76" s="405" t="s">
        <v>273</v>
      </c>
      <c r="D76" s="405" t="s">
        <v>325</v>
      </c>
      <c r="E76" s="403" t="s">
        <v>1555</v>
      </c>
      <c r="F76" s="425">
        <v>235</v>
      </c>
      <c r="G76" s="403" t="s">
        <v>1597</v>
      </c>
      <c r="H76" s="118">
        <f>_xlfn.SUMIFS('[3]PN'!$G$3:$G$81,'[3]PN'!$B$3:$B$81,B76,'[3]PN'!$E$3:$E$81,E76)</f>
        <v>0</v>
      </c>
      <c r="I76" s="408">
        <v>120</v>
      </c>
      <c r="J76" s="408">
        <f t="shared" si="6"/>
        <v>120</v>
      </c>
      <c r="K76" s="405" t="str">
        <f t="shared" si="7"/>
        <v>Tiếp tục phát triển</v>
      </c>
      <c r="L76" s="409"/>
      <c r="M76" s="409"/>
      <c r="N76" s="410"/>
      <c r="O76" s="410"/>
      <c r="P76" s="410"/>
      <c r="Q76" s="410"/>
      <c r="R76" s="426">
        <v>5095</v>
      </c>
      <c r="S76" s="410"/>
      <c r="T76" s="410"/>
      <c r="U76" s="410"/>
      <c r="V76" s="410"/>
      <c r="W76" s="410"/>
      <c r="X76" s="410"/>
    </row>
    <row r="77" spans="1:24" s="413" customFormat="1" ht="31.5">
      <c r="A77" s="392">
        <f t="shared" si="8"/>
        <v>72</v>
      </c>
      <c r="B77" s="403" t="s">
        <v>1591</v>
      </c>
      <c r="C77" s="405" t="s">
        <v>273</v>
      </c>
      <c r="D77" s="405" t="s">
        <v>325</v>
      </c>
      <c r="E77" s="403" t="s">
        <v>1556</v>
      </c>
      <c r="F77" s="425">
        <v>235</v>
      </c>
      <c r="G77" s="403" t="s">
        <v>1598</v>
      </c>
      <c r="H77" s="118">
        <f>_xlfn.SUMIFS('[3]PN'!$G$3:$G$81,'[3]PN'!$B$3:$B$81,B77,'[3]PN'!$E$3:$E$81,E77)</f>
        <v>0</v>
      </c>
      <c r="I77" s="408">
        <v>120</v>
      </c>
      <c r="J77" s="408">
        <f t="shared" si="6"/>
        <v>120</v>
      </c>
      <c r="K77" s="405" t="str">
        <f t="shared" si="7"/>
        <v>Tiếp tục phát triển</v>
      </c>
      <c r="L77" s="409"/>
      <c r="M77" s="409"/>
      <c r="N77" s="410"/>
      <c r="O77" s="410"/>
      <c r="P77" s="410"/>
      <c r="Q77" s="410"/>
      <c r="R77" s="426">
        <v>5096</v>
      </c>
      <c r="S77" s="410"/>
      <c r="T77" s="410"/>
      <c r="U77" s="410"/>
      <c r="V77" s="410"/>
      <c r="W77" s="410"/>
      <c r="X77" s="410"/>
    </row>
    <row r="78" spans="1:24" s="413" customFormat="1" ht="31.5">
      <c r="A78" s="392">
        <f t="shared" si="8"/>
        <v>73</v>
      </c>
      <c r="B78" s="403" t="s">
        <v>1592</v>
      </c>
      <c r="C78" s="405" t="s">
        <v>273</v>
      </c>
      <c r="D78" s="405" t="s">
        <v>325</v>
      </c>
      <c r="E78" s="403" t="s">
        <v>1553</v>
      </c>
      <c r="F78" s="425">
        <v>235</v>
      </c>
      <c r="G78" s="403" t="s">
        <v>1599</v>
      </c>
      <c r="H78" s="118">
        <f>_xlfn.SUMIFS('[3]PN'!$G$3:$G$81,'[3]PN'!$B$3:$B$81,B78,'[3]PN'!$E$3:$E$81,E78)</f>
        <v>0</v>
      </c>
      <c r="I78" s="408">
        <v>120</v>
      </c>
      <c r="J78" s="408">
        <f t="shared" si="6"/>
        <v>120</v>
      </c>
      <c r="K78" s="405" t="str">
        <f t="shared" si="7"/>
        <v>Tiếp tục phát triển</v>
      </c>
      <c r="L78" s="409"/>
      <c r="M78" s="409"/>
      <c r="N78" s="410"/>
      <c r="O78" s="410"/>
      <c r="P78" s="410"/>
      <c r="Q78" s="410"/>
      <c r="R78" s="426">
        <v>5097</v>
      </c>
      <c r="S78" s="410"/>
      <c r="T78" s="410"/>
      <c r="U78" s="410"/>
      <c r="V78" s="410"/>
      <c r="W78" s="410"/>
      <c r="X78" s="410"/>
    </row>
    <row r="79" spans="1:24" s="179" customFormat="1" ht="31.5">
      <c r="A79" s="113">
        <f t="shared" si="8"/>
        <v>74</v>
      </c>
      <c r="B79" s="266" t="s">
        <v>1648</v>
      </c>
      <c r="C79" s="183" t="s">
        <v>273</v>
      </c>
      <c r="D79" s="183" t="s">
        <v>325</v>
      </c>
      <c r="E79" s="270" t="s">
        <v>1643</v>
      </c>
      <c r="F79" s="55">
        <v>235</v>
      </c>
      <c r="G79" s="266" t="s">
        <v>1649</v>
      </c>
      <c r="H79" s="118">
        <f>_xlfn.SUMIFS('[3]PN'!$G$3:$G$81,'[3]PN'!$B$3:$B$81,B79,'[3]PN'!$E$3:$E$81,E79)</f>
        <v>0</v>
      </c>
      <c r="I79" s="181">
        <v>120</v>
      </c>
      <c r="J79" s="181">
        <f t="shared" si="6"/>
        <v>120</v>
      </c>
      <c r="K79" s="183" t="str">
        <f t="shared" si="7"/>
        <v>Tiếp tục phát triển</v>
      </c>
      <c r="L79" s="173"/>
      <c r="M79" s="173"/>
      <c r="N79" s="197"/>
      <c r="O79" s="197"/>
      <c r="P79" s="197"/>
      <c r="Q79" s="197"/>
      <c r="R79" s="266"/>
      <c r="S79" s="197"/>
      <c r="T79" s="197"/>
      <c r="U79" s="197"/>
      <c r="V79" s="197"/>
      <c r="W79" s="197"/>
      <c r="X79" s="197"/>
    </row>
    <row r="80" spans="1:24" s="179" customFormat="1" ht="31.5">
      <c r="A80" s="113">
        <f t="shared" si="8"/>
        <v>75</v>
      </c>
      <c r="B80" s="189" t="s">
        <v>648</v>
      </c>
      <c r="C80" s="183" t="s">
        <v>318</v>
      </c>
      <c r="D80" s="183" t="s">
        <v>325</v>
      </c>
      <c r="E80" s="183" t="s">
        <v>314</v>
      </c>
      <c r="F80" s="182">
        <v>290</v>
      </c>
      <c r="G80" s="183" t="s">
        <v>649</v>
      </c>
      <c r="H80" s="118">
        <f>_xlfn.SUMIFS('[3]PN'!$G$3:$G$81,'[3]PN'!$B$3:$B$81,B80,'[3]PN'!$E$3:$E$81,E80)</f>
        <v>0</v>
      </c>
      <c r="I80" s="181">
        <v>45</v>
      </c>
      <c r="J80" s="181">
        <f t="shared" si="6"/>
        <v>45</v>
      </c>
      <c r="K80" s="183" t="str">
        <f t="shared" si="7"/>
        <v>Tiếp tục phát triển</v>
      </c>
      <c r="L80" s="173"/>
      <c r="M80" s="173">
        <v>1259</v>
      </c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</row>
    <row r="81" spans="1:24" s="174" customFormat="1" ht="31.5">
      <c r="A81" s="113">
        <f aca="true" t="shared" si="9" ref="A81:A111">A80+1</f>
        <v>76</v>
      </c>
      <c r="B81" s="189" t="s">
        <v>729</v>
      </c>
      <c r="C81" s="183" t="s">
        <v>730</v>
      </c>
      <c r="D81" s="183" t="s">
        <v>325</v>
      </c>
      <c r="E81" s="183" t="s">
        <v>1048</v>
      </c>
      <c r="F81" s="190">
        <v>610</v>
      </c>
      <c r="G81" s="203" t="s">
        <v>731</v>
      </c>
      <c r="H81" s="118">
        <f>_xlfn.SUMIFS('[3]PN'!$G$3:$G$81,'[3]PN'!$B$3:$B$81,B81,'[3]PN'!$E$3:$E$81,E81)</f>
        <v>0</v>
      </c>
      <c r="I81" s="204">
        <v>45</v>
      </c>
      <c r="J81" s="181">
        <f t="shared" si="6"/>
        <v>45</v>
      </c>
      <c r="K81" s="203" t="str">
        <f t="shared" si="7"/>
        <v>Tiếp tục phát triển</v>
      </c>
      <c r="L81" s="173"/>
      <c r="M81" s="173">
        <v>1293</v>
      </c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:24" s="420" customFormat="1" ht="31.5">
      <c r="A82" s="392">
        <f t="shared" si="9"/>
        <v>77</v>
      </c>
      <c r="B82" s="404" t="s">
        <v>732</v>
      </c>
      <c r="C82" s="405" t="s">
        <v>730</v>
      </c>
      <c r="D82" s="405" t="s">
        <v>325</v>
      </c>
      <c r="E82" s="405" t="s">
        <v>1049</v>
      </c>
      <c r="F82" s="423">
        <v>615</v>
      </c>
      <c r="G82" s="415" t="s">
        <v>1050</v>
      </c>
      <c r="H82" s="118">
        <f>_xlfn.SUMIFS('[3]PN'!$G$3:$G$81,'[3]PN'!$B$3:$B$81,B82,'[3]PN'!$E$3:$E$81,E82)</f>
        <v>0</v>
      </c>
      <c r="I82" s="419">
        <v>45</v>
      </c>
      <c r="J82" s="408">
        <f t="shared" si="6"/>
        <v>45</v>
      </c>
      <c r="K82" s="415" t="str">
        <f t="shared" si="7"/>
        <v>Tiếp tục phát triển</v>
      </c>
      <c r="L82" s="409"/>
      <c r="M82" s="409">
        <v>1294</v>
      </c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</row>
    <row r="83" spans="1:24" s="179" customFormat="1" ht="47.25">
      <c r="A83" s="113">
        <f t="shared" si="9"/>
        <v>78</v>
      </c>
      <c r="B83" s="189" t="s">
        <v>654</v>
      </c>
      <c r="C83" s="183" t="s">
        <v>655</v>
      </c>
      <c r="D83" s="183" t="s">
        <v>325</v>
      </c>
      <c r="E83" s="183" t="s">
        <v>1047</v>
      </c>
      <c r="F83" s="182">
        <v>1330</v>
      </c>
      <c r="G83" s="183" t="s">
        <v>656</v>
      </c>
      <c r="H83" s="118">
        <f>_xlfn.SUMIFS('[3]PN'!$G$3:$G$81,'[3]PN'!$B$3:$B$81,B83,'[3]PN'!$E$3:$E$81,E83)</f>
        <v>0</v>
      </c>
      <c r="I83" s="181">
        <v>30</v>
      </c>
      <c r="J83" s="181">
        <f t="shared" si="6"/>
        <v>30</v>
      </c>
      <c r="K83" s="183" t="str">
        <f t="shared" si="7"/>
        <v>Tiếp tục phát triển</v>
      </c>
      <c r="L83" s="173"/>
      <c r="M83" s="173">
        <v>1261</v>
      </c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</row>
    <row r="84" spans="1:24" s="179" customFormat="1" ht="47.25">
      <c r="A84" s="113">
        <f t="shared" si="9"/>
        <v>79</v>
      </c>
      <c r="B84" s="189" t="s">
        <v>663</v>
      </c>
      <c r="C84" s="183" t="s">
        <v>270</v>
      </c>
      <c r="D84" s="183" t="s">
        <v>325</v>
      </c>
      <c r="E84" s="183" t="s">
        <v>271</v>
      </c>
      <c r="F84" s="182">
        <v>1290</v>
      </c>
      <c r="G84" s="183" t="s">
        <v>664</v>
      </c>
      <c r="H84" s="118">
        <f>_xlfn.SUMIFS('[3]PN'!$G$3:$G$81,'[3]PN'!$B$3:$B$81,B84,'[3]PN'!$E$3:$E$81,E84)</f>
        <v>0</v>
      </c>
      <c r="I84" s="209">
        <v>30</v>
      </c>
      <c r="J84" s="181">
        <f t="shared" si="6"/>
        <v>30</v>
      </c>
      <c r="K84" s="203" t="str">
        <f t="shared" si="7"/>
        <v>Tiếp tục phát triển</v>
      </c>
      <c r="L84" s="173"/>
      <c r="M84" s="173">
        <v>1265</v>
      </c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</row>
    <row r="85" spans="1:24" s="179" customFormat="1" ht="47.25">
      <c r="A85" s="113">
        <f t="shared" si="9"/>
        <v>80</v>
      </c>
      <c r="B85" s="189" t="s">
        <v>665</v>
      </c>
      <c r="C85" s="183" t="s">
        <v>270</v>
      </c>
      <c r="D85" s="183" t="s">
        <v>325</v>
      </c>
      <c r="E85" s="183" t="s">
        <v>308</v>
      </c>
      <c r="F85" s="182">
        <v>1340</v>
      </c>
      <c r="G85" s="183" t="s">
        <v>666</v>
      </c>
      <c r="H85" s="118">
        <f>_xlfn.SUMIFS('[3]PN'!$G$3:$G$81,'[3]PN'!$B$3:$B$81,B85,'[3]PN'!$E$3:$E$81,E85)</f>
        <v>0</v>
      </c>
      <c r="I85" s="209">
        <v>30</v>
      </c>
      <c r="J85" s="181">
        <f t="shared" si="6"/>
        <v>30</v>
      </c>
      <c r="K85" s="203" t="str">
        <f t="shared" si="7"/>
        <v>Tiếp tục phát triển</v>
      </c>
      <c r="L85" s="173"/>
      <c r="M85" s="173">
        <v>1266</v>
      </c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</row>
    <row r="86" spans="1:24" s="413" customFormat="1" ht="47.25">
      <c r="A86" s="392">
        <f t="shared" si="9"/>
        <v>81</v>
      </c>
      <c r="B86" s="404" t="s">
        <v>962</v>
      </c>
      <c r="C86" s="405" t="s">
        <v>270</v>
      </c>
      <c r="D86" s="405" t="s">
        <v>325</v>
      </c>
      <c r="E86" s="405" t="s">
        <v>954</v>
      </c>
      <c r="F86" s="406">
        <v>1340</v>
      </c>
      <c r="G86" s="405" t="s">
        <v>963</v>
      </c>
      <c r="H86" s="118">
        <f>_xlfn.SUMIFS('[3]PN'!$G$3:$G$81,'[3]PN'!$B$3:$B$81,B86,'[3]PN'!$E$3:$E$81,E86)</f>
        <v>0</v>
      </c>
      <c r="I86" s="421">
        <v>30</v>
      </c>
      <c r="J86" s="408">
        <f>I86-H86</f>
        <v>30</v>
      </c>
      <c r="K86" s="415" t="str">
        <f>IF(J86&gt;0,"Tiếp tục phát triển","Lưu lượng đã hết")</f>
        <v>Tiếp tục phát triển</v>
      </c>
      <c r="L86" s="409"/>
      <c r="M86" s="409"/>
      <c r="N86" s="410">
        <v>2661</v>
      </c>
      <c r="O86" s="410"/>
      <c r="P86" s="410"/>
      <c r="Q86" s="410"/>
      <c r="R86" s="410"/>
      <c r="S86" s="410"/>
      <c r="T86" s="410"/>
      <c r="U86" s="410"/>
      <c r="V86" s="410"/>
      <c r="W86" s="410"/>
      <c r="X86" s="410"/>
    </row>
    <row r="87" spans="1:24" s="413" customFormat="1" ht="47.25">
      <c r="A87" s="392">
        <f t="shared" si="9"/>
        <v>82</v>
      </c>
      <c r="B87" s="404" t="s">
        <v>1907</v>
      </c>
      <c r="C87" s="405" t="s">
        <v>270</v>
      </c>
      <c r="D87" s="405" t="s">
        <v>325</v>
      </c>
      <c r="E87" s="405" t="s">
        <v>954</v>
      </c>
      <c r="F87" s="406">
        <v>1340</v>
      </c>
      <c r="G87" s="405" t="s">
        <v>964</v>
      </c>
      <c r="H87" s="118">
        <f>_xlfn.SUMIFS('[3]PN'!$G$3:$G$81,'[3]PN'!$B$3:$B$81,B87,'[3]PN'!$E$3:$E$81,E87)</f>
        <v>0</v>
      </c>
      <c r="I87" s="421">
        <v>30</v>
      </c>
      <c r="J87" s="408">
        <f>I87-H87</f>
        <v>30</v>
      </c>
      <c r="K87" s="415" t="str">
        <f>IF(J87&gt;0,"Tiếp tục phát triển","Lưu lượng đã hết")</f>
        <v>Tiếp tục phát triển</v>
      </c>
      <c r="L87" s="409"/>
      <c r="M87" s="409"/>
      <c r="N87" s="410">
        <v>2662</v>
      </c>
      <c r="O87" s="410"/>
      <c r="P87" s="410"/>
      <c r="Q87" s="410"/>
      <c r="R87" s="410"/>
      <c r="S87" s="410"/>
      <c r="T87" s="410"/>
      <c r="U87" s="410"/>
      <c r="V87" s="410"/>
      <c r="W87" s="410"/>
      <c r="X87" s="410"/>
    </row>
    <row r="88" spans="1:24" s="179" customFormat="1" ht="31.5">
      <c r="A88" s="113">
        <f t="shared" si="9"/>
        <v>83</v>
      </c>
      <c r="B88" s="189" t="s">
        <v>668</v>
      </c>
      <c r="C88" s="183" t="s">
        <v>403</v>
      </c>
      <c r="D88" s="183" t="s">
        <v>325</v>
      </c>
      <c r="E88" s="183" t="s">
        <v>669</v>
      </c>
      <c r="F88" s="182">
        <v>1518</v>
      </c>
      <c r="G88" s="183" t="s">
        <v>670</v>
      </c>
      <c r="H88" s="118">
        <f>_xlfn.SUMIFS('[3]PN'!$G$3:$G$81,'[3]PN'!$B$3:$B$81,B88,'[3]PN'!$E$3:$E$81,E88)</f>
        <v>0</v>
      </c>
      <c r="I88" s="209">
        <v>30</v>
      </c>
      <c r="J88" s="181">
        <f t="shared" si="6"/>
        <v>30</v>
      </c>
      <c r="K88" s="203" t="str">
        <f t="shared" si="7"/>
        <v>Tiếp tục phát triển</v>
      </c>
      <c r="L88" s="173"/>
      <c r="M88" s="173">
        <v>1268</v>
      </c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</row>
    <row r="89" spans="1:24" s="179" customFormat="1" ht="47.25">
      <c r="A89" s="113">
        <f t="shared" si="9"/>
        <v>84</v>
      </c>
      <c r="B89" s="189" t="s">
        <v>672</v>
      </c>
      <c r="C89" s="183" t="s">
        <v>403</v>
      </c>
      <c r="D89" s="183" t="s">
        <v>325</v>
      </c>
      <c r="E89" s="183" t="s">
        <v>315</v>
      </c>
      <c r="F89" s="182">
        <v>1530</v>
      </c>
      <c r="G89" s="183" t="s">
        <v>673</v>
      </c>
      <c r="H89" s="118">
        <f>_xlfn.SUMIFS('[3]PN'!$G$3:$G$81,'[3]PN'!$B$3:$B$81,B89,'[3]PN'!$E$3:$E$81,E89)</f>
        <v>15</v>
      </c>
      <c r="I89" s="209">
        <v>30</v>
      </c>
      <c r="J89" s="181">
        <f t="shared" si="6"/>
        <v>15</v>
      </c>
      <c r="K89" s="203" t="str">
        <f t="shared" si="7"/>
        <v>Tiếp tục phát triển</v>
      </c>
      <c r="L89" s="173"/>
      <c r="M89" s="173">
        <v>1269</v>
      </c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</row>
    <row r="90" spans="1:24" s="179" customFormat="1" ht="31.5">
      <c r="A90" s="113">
        <f t="shared" si="9"/>
        <v>85</v>
      </c>
      <c r="B90" s="189" t="s">
        <v>674</v>
      </c>
      <c r="C90" s="183" t="s">
        <v>403</v>
      </c>
      <c r="D90" s="183" t="s">
        <v>325</v>
      </c>
      <c r="E90" s="183" t="s">
        <v>231</v>
      </c>
      <c r="F90" s="182">
        <v>1585</v>
      </c>
      <c r="G90" s="183" t="s">
        <v>675</v>
      </c>
      <c r="H90" s="118">
        <f>_xlfn.SUMIFS('[3]PN'!$G$3:$G$81,'[3]PN'!$B$3:$B$81,B90,'[3]PN'!$E$3:$E$81,E90)</f>
        <v>0</v>
      </c>
      <c r="I90" s="209">
        <v>30</v>
      </c>
      <c r="J90" s="181">
        <f t="shared" si="6"/>
        <v>30</v>
      </c>
      <c r="K90" s="203" t="str">
        <f t="shared" si="7"/>
        <v>Tiếp tục phát triển</v>
      </c>
      <c r="L90" s="173"/>
      <c r="M90" s="173">
        <v>1270</v>
      </c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</row>
    <row r="91" spans="1:24" s="179" customFormat="1" ht="78.75">
      <c r="A91" s="113">
        <f t="shared" si="9"/>
        <v>86</v>
      </c>
      <c r="B91" s="189" t="s">
        <v>1797</v>
      </c>
      <c r="C91" s="183" t="s">
        <v>403</v>
      </c>
      <c r="D91" s="183" t="s">
        <v>325</v>
      </c>
      <c r="E91" s="183" t="s">
        <v>1796</v>
      </c>
      <c r="F91" s="182">
        <v>1440</v>
      </c>
      <c r="G91" s="183" t="s">
        <v>1798</v>
      </c>
      <c r="H91" s="118">
        <f>_xlfn.SUMIFS('[3]PN'!$G$3:$G$81,'[3]PN'!$B$3:$B$81,B91,'[3]PN'!$E$3:$E$81,E91)</f>
        <v>15</v>
      </c>
      <c r="I91" s="209">
        <v>15</v>
      </c>
      <c r="J91" s="181">
        <f>I91-H91</f>
        <v>0</v>
      </c>
      <c r="K91" s="203" t="str">
        <f>IF(J91&gt;0,"Tiếp tục phát triển","Lưu lượng đã hết")</f>
        <v>Lưu lượng đã hết</v>
      </c>
      <c r="L91" s="173"/>
      <c r="M91" s="173"/>
      <c r="N91" s="197"/>
      <c r="O91" s="197"/>
      <c r="P91" s="197"/>
      <c r="Q91" s="197"/>
      <c r="R91" s="197"/>
      <c r="S91" s="197"/>
      <c r="T91" s="197"/>
      <c r="U91" s="197"/>
      <c r="V91" s="184" t="s">
        <v>1825</v>
      </c>
      <c r="W91" s="184"/>
      <c r="X91" s="177" t="s">
        <v>1944</v>
      </c>
    </row>
    <row r="92" spans="1:24" s="7" customFormat="1" ht="31.5">
      <c r="A92" s="113">
        <f>A91+1</f>
        <v>87</v>
      </c>
      <c r="B92" s="100" t="s">
        <v>1019</v>
      </c>
      <c r="C92" s="215" t="s">
        <v>269</v>
      </c>
      <c r="D92" s="215" t="s">
        <v>325</v>
      </c>
      <c r="E92" s="202" t="s">
        <v>316</v>
      </c>
      <c r="F92" s="91">
        <v>1134</v>
      </c>
      <c r="G92" s="202" t="s">
        <v>1060</v>
      </c>
      <c r="H92" s="118">
        <f>_xlfn.SUMIFS('[3]PN'!$G$3:$G$81,'[3]PN'!$B$3:$B$81,B92,'[3]PN'!$E$3:$E$81,E92)</f>
        <v>0</v>
      </c>
      <c r="I92" s="90">
        <v>90</v>
      </c>
      <c r="J92" s="118">
        <f t="shared" si="6"/>
        <v>90</v>
      </c>
      <c r="K92" s="202" t="str">
        <f t="shared" si="7"/>
        <v>Tiếp tục phát triển</v>
      </c>
      <c r="L92" s="100">
        <v>75</v>
      </c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</row>
    <row r="93" spans="1:24" s="179" customFormat="1" ht="31.5">
      <c r="A93" s="113">
        <f t="shared" si="9"/>
        <v>88</v>
      </c>
      <c r="B93" s="189" t="s">
        <v>652</v>
      </c>
      <c r="C93" s="183" t="s">
        <v>272</v>
      </c>
      <c r="D93" s="183" t="s">
        <v>325</v>
      </c>
      <c r="E93" s="183" t="s">
        <v>1044</v>
      </c>
      <c r="F93" s="182">
        <v>710</v>
      </c>
      <c r="G93" s="183" t="s">
        <v>653</v>
      </c>
      <c r="H93" s="118">
        <f>_xlfn.SUMIFS('[3]PN'!$G$3:$G$81,'[3]PN'!$B$3:$B$81,B93,'[3]PN'!$E$3:$E$81,E93)</f>
        <v>0</v>
      </c>
      <c r="I93" s="181">
        <v>45</v>
      </c>
      <c r="J93" s="181">
        <f t="shared" si="6"/>
        <v>45</v>
      </c>
      <c r="K93" s="183" t="str">
        <f t="shared" si="7"/>
        <v>Tiếp tục phát triển</v>
      </c>
      <c r="L93" s="173"/>
      <c r="M93" s="173">
        <v>1260</v>
      </c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</row>
    <row r="94" spans="1:24" s="179" customFormat="1" ht="31.5">
      <c r="A94" s="113">
        <f t="shared" si="9"/>
        <v>89</v>
      </c>
      <c r="B94" s="173" t="s">
        <v>748</v>
      </c>
      <c r="C94" s="218" t="s">
        <v>240</v>
      </c>
      <c r="D94" s="218" t="s">
        <v>325</v>
      </c>
      <c r="E94" s="183" t="s">
        <v>53</v>
      </c>
      <c r="F94" s="204">
        <v>1700</v>
      </c>
      <c r="G94" s="183" t="s">
        <v>749</v>
      </c>
      <c r="H94" s="118">
        <f>_xlfn.SUMIFS('[3]PN'!$G$3:$G$81,'[3]PN'!$B$3:$B$81,B94,'[3]PN'!$E$3:$E$81,E94)</f>
        <v>0</v>
      </c>
      <c r="I94" s="197">
        <v>30</v>
      </c>
      <c r="J94" s="180">
        <f t="shared" si="6"/>
        <v>30</v>
      </c>
      <c r="K94" s="183" t="str">
        <f t="shared" si="7"/>
        <v>Tiếp tục phát triển</v>
      </c>
      <c r="L94" s="173"/>
      <c r="M94" s="173">
        <v>1301</v>
      </c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</row>
    <row r="95" spans="1:24" s="179" customFormat="1" ht="31.5">
      <c r="A95" s="113">
        <f t="shared" si="9"/>
        <v>90</v>
      </c>
      <c r="B95" s="173" t="s">
        <v>750</v>
      </c>
      <c r="C95" s="218" t="s">
        <v>240</v>
      </c>
      <c r="D95" s="218" t="s">
        <v>325</v>
      </c>
      <c r="E95" s="183" t="s">
        <v>267</v>
      </c>
      <c r="F95" s="204">
        <v>1710</v>
      </c>
      <c r="G95" s="183" t="s">
        <v>751</v>
      </c>
      <c r="H95" s="118">
        <f>_xlfn.SUMIFS('[3]PN'!$G$3:$G$81,'[3]PN'!$B$3:$B$81,B95,'[3]PN'!$E$3:$E$81,E95)</f>
        <v>0</v>
      </c>
      <c r="I95" s="197">
        <v>30</v>
      </c>
      <c r="J95" s="180">
        <f t="shared" si="6"/>
        <v>30</v>
      </c>
      <c r="K95" s="183" t="str">
        <f t="shared" si="7"/>
        <v>Tiếp tục phát triển</v>
      </c>
      <c r="L95" s="173"/>
      <c r="M95" s="173">
        <v>1302</v>
      </c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</row>
    <row r="96" spans="1:24" s="174" customFormat="1" ht="31.5">
      <c r="A96" s="113">
        <f t="shared" si="9"/>
        <v>91</v>
      </c>
      <c r="B96" s="189" t="s">
        <v>896</v>
      </c>
      <c r="C96" s="183" t="s">
        <v>268</v>
      </c>
      <c r="D96" s="183" t="s">
        <v>325</v>
      </c>
      <c r="E96" s="183" t="s">
        <v>681</v>
      </c>
      <c r="F96" s="190">
        <v>1640</v>
      </c>
      <c r="G96" s="203" t="s">
        <v>897</v>
      </c>
      <c r="H96" s="118">
        <f>_xlfn.SUMIFS('[3]PN'!$G$3:$G$81,'[3]PN'!$B$3:$B$81,B96,'[3]PN'!$E$3:$E$81,E96)</f>
        <v>0</v>
      </c>
      <c r="I96" s="204">
        <v>120</v>
      </c>
      <c r="J96" s="181">
        <f t="shared" si="6"/>
        <v>120</v>
      </c>
      <c r="K96" s="203" t="str">
        <f t="shared" si="7"/>
        <v>Tiếp tục phát triển</v>
      </c>
      <c r="L96" s="173"/>
      <c r="M96" s="173">
        <v>1275</v>
      </c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</row>
    <row r="97" spans="1:24" s="174" customFormat="1" ht="31.5">
      <c r="A97" s="113">
        <f t="shared" si="9"/>
        <v>92</v>
      </c>
      <c r="B97" s="189" t="s">
        <v>1906</v>
      </c>
      <c r="C97" s="183" t="s">
        <v>184</v>
      </c>
      <c r="D97" s="183" t="s">
        <v>325</v>
      </c>
      <c r="E97" s="183" t="s">
        <v>1505</v>
      </c>
      <c r="F97" s="190">
        <v>1490</v>
      </c>
      <c r="G97" s="203" t="s">
        <v>1507</v>
      </c>
      <c r="H97" s="118">
        <f>_xlfn.SUMIFS('[3]PN'!$G$3:$G$81,'[3]PN'!$B$3:$B$81,B97,'[3]PN'!$E$3:$E$81,E97)</f>
        <v>0</v>
      </c>
      <c r="I97" s="204">
        <v>9</v>
      </c>
      <c r="J97" s="181">
        <f t="shared" si="6"/>
        <v>9</v>
      </c>
      <c r="K97" s="203" t="str">
        <f t="shared" si="7"/>
        <v>Tiếp tục phát triển</v>
      </c>
      <c r="L97" s="173"/>
      <c r="M97" s="173"/>
      <c r="N97" s="173"/>
      <c r="O97" s="173"/>
      <c r="P97" s="173"/>
      <c r="Q97" s="173">
        <v>4587</v>
      </c>
      <c r="R97" s="173">
        <v>4587</v>
      </c>
      <c r="S97" s="173"/>
      <c r="T97" s="173"/>
      <c r="U97" s="173"/>
      <c r="V97" s="173"/>
      <c r="W97" s="173"/>
      <c r="X97" s="173"/>
    </row>
    <row r="98" spans="1:24" s="174" customFormat="1" ht="31.5">
      <c r="A98" s="113">
        <f t="shared" si="9"/>
        <v>93</v>
      </c>
      <c r="B98" s="189" t="s">
        <v>1051</v>
      </c>
      <c r="C98" s="183" t="s">
        <v>241</v>
      </c>
      <c r="D98" s="183" t="s">
        <v>325</v>
      </c>
      <c r="E98" s="115" t="s">
        <v>1778</v>
      </c>
      <c r="F98" s="190">
        <v>1700</v>
      </c>
      <c r="G98" s="203" t="s">
        <v>1786</v>
      </c>
      <c r="H98" s="118">
        <f>_xlfn.SUMIFS('[3]PN'!$G$3:$G$81,'[3]PN'!$B$3:$B$81,B98,'[3]PN'!$E$3:$E$81,E98)</f>
        <v>0</v>
      </c>
      <c r="I98" s="204">
        <v>120</v>
      </c>
      <c r="J98" s="181">
        <f t="shared" si="6"/>
        <v>120</v>
      </c>
      <c r="K98" s="203" t="str">
        <f t="shared" si="7"/>
        <v>Tiếp tục phát triển</v>
      </c>
      <c r="L98" s="173"/>
      <c r="M98" s="173">
        <v>1272</v>
      </c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</row>
    <row r="99" spans="1:24" s="174" customFormat="1" ht="31.5">
      <c r="A99" s="113">
        <f t="shared" si="9"/>
        <v>94</v>
      </c>
      <c r="B99" s="189" t="s">
        <v>1052</v>
      </c>
      <c r="C99" s="183" t="s">
        <v>241</v>
      </c>
      <c r="D99" s="183" t="s">
        <v>325</v>
      </c>
      <c r="E99" s="183" t="s">
        <v>678</v>
      </c>
      <c r="F99" s="190">
        <v>1641</v>
      </c>
      <c r="G99" s="203" t="s">
        <v>679</v>
      </c>
      <c r="H99" s="118">
        <f>_xlfn.SUMIFS('[3]PN'!$G$3:$G$81,'[3]PN'!$B$3:$B$81,B99,'[3]PN'!$E$3:$E$81,E99)</f>
        <v>0</v>
      </c>
      <c r="I99" s="204">
        <v>30</v>
      </c>
      <c r="J99" s="181">
        <f t="shared" si="6"/>
        <v>30</v>
      </c>
      <c r="K99" s="203" t="str">
        <f t="shared" si="7"/>
        <v>Tiếp tục phát triển</v>
      </c>
      <c r="L99" s="173"/>
      <c r="M99" s="173">
        <v>1273</v>
      </c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</row>
    <row r="100" spans="1:24" s="174" customFormat="1" ht="31.5">
      <c r="A100" s="113">
        <f t="shared" si="9"/>
        <v>95</v>
      </c>
      <c r="B100" s="189" t="s">
        <v>1053</v>
      </c>
      <c r="C100" s="183" t="s">
        <v>241</v>
      </c>
      <c r="D100" s="183" t="s">
        <v>325</v>
      </c>
      <c r="E100" s="183" t="s">
        <v>233</v>
      </c>
      <c r="F100" s="190">
        <v>1624</v>
      </c>
      <c r="G100" s="203" t="s">
        <v>680</v>
      </c>
      <c r="H100" s="118">
        <f>_xlfn.SUMIFS('[3]PN'!$G$3:$G$81,'[3]PN'!$B$3:$B$81,B100,'[3]PN'!$E$3:$E$81,E100)</f>
        <v>15</v>
      </c>
      <c r="I100" s="204">
        <v>30</v>
      </c>
      <c r="J100" s="181">
        <f t="shared" si="6"/>
        <v>15</v>
      </c>
      <c r="K100" s="203" t="str">
        <f t="shared" si="7"/>
        <v>Tiếp tục phát triển</v>
      </c>
      <c r="L100" s="173"/>
      <c r="M100" s="173">
        <v>1274</v>
      </c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</row>
    <row r="101" spans="1:24" s="7" customFormat="1" ht="31.5">
      <c r="A101" s="113">
        <f t="shared" si="9"/>
        <v>96</v>
      </c>
      <c r="B101" s="114" t="s">
        <v>1054</v>
      </c>
      <c r="C101" s="115" t="s">
        <v>241</v>
      </c>
      <c r="D101" s="115" t="s">
        <v>325</v>
      </c>
      <c r="E101" s="115" t="s">
        <v>242</v>
      </c>
      <c r="F101" s="116">
        <v>1750</v>
      </c>
      <c r="G101" s="202" t="s">
        <v>159</v>
      </c>
      <c r="H101" s="118">
        <f>_xlfn.SUMIFS('[3]PN'!$G$3:$G$81,'[3]PN'!$B$3:$B$81,B101,'[3]PN'!$E$3:$E$81,E101)</f>
        <v>18</v>
      </c>
      <c r="I101" s="90">
        <v>60</v>
      </c>
      <c r="J101" s="118">
        <f t="shared" si="6"/>
        <v>42</v>
      </c>
      <c r="K101" s="202" t="str">
        <f t="shared" si="7"/>
        <v>Tiếp tục phát triển</v>
      </c>
      <c r="L101" s="100">
        <v>960</v>
      </c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</row>
    <row r="102" spans="1:24" s="420" customFormat="1" ht="31.5">
      <c r="A102" s="392">
        <f t="shared" si="9"/>
        <v>97</v>
      </c>
      <c r="B102" s="404" t="s">
        <v>685</v>
      </c>
      <c r="C102" s="405" t="s">
        <v>682</v>
      </c>
      <c r="D102" s="405" t="s">
        <v>325</v>
      </c>
      <c r="E102" s="405" t="s">
        <v>683</v>
      </c>
      <c r="F102" s="423">
        <v>1860</v>
      </c>
      <c r="G102" s="415" t="s">
        <v>684</v>
      </c>
      <c r="H102" s="118">
        <f>_xlfn.SUMIFS('[3]PN'!$G$3:$G$81,'[3]PN'!$B$3:$B$81,B102,'[3]PN'!$E$3:$E$81,E102)</f>
        <v>0</v>
      </c>
      <c r="I102" s="419">
        <v>120</v>
      </c>
      <c r="J102" s="408">
        <f t="shared" si="6"/>
        <v>120</v>
      </c>
      <c r="K102" s="415" t="str">
        <f t="shared" si="7"/>
        <v>Tiếp tục phát triển</v>
      </c>
      <c r="L102" s="409"/>
      <c r="M102" s="409">
        <v>1276</v>
      </c>
      <c r="N102" s="409"/>
      <c r="O102" s="409"/>
      <c r="P102" s="415" t="s">
        <v>1381</v>
      </c>
      <c r="Q102" s="409"/>
      <c r="R102" s="409"/>
      <c r="S102" s="409"/>
      <c r="T102" s="409"/>
      <c r="U102" s="409"/>
      <c r="V102" s="409"/>
      <c r="W102" s="409"/>
      <c r="X102" s="409"/>
    </row>
    <row r="103" spans="1:24" s="174" customFormat="1" ht="31.5">
      <c r="A103" s="113">
        <f t="shared" si="9"/>
        <v>98</v>
      </c>
      <c r="B103" s="189" t="s">
        <v>686</v>
      </c>
      <c r="C103" s="183" t="s">
        <v>687</v>
      </c>
      <c r="D103" s="183" t="s">
        <v>325</v>
      </c>
      <c r="E103" s="183" t="s">
        <v>688</v>
      </c>
      <c r="F103" s="190">
        <v>1925</v>
      </c>
      <c r="G103" s="203" t="s">
        <v>689</v>
      </c>
      <c r="H103" s="118">
        <f>_xlfn.SUMIFS('[3]PN'!$G$3:$G$81,'[3]PN'!$B$3:$B$81,B103,'[3]PN'!$E$3:$E$81,E103)</f>
        <v>0</v>
      </c>
      <c r="I103" s="204">
        <v>30</v>
      </c>
      <c r="J103" s="181">
        <f t="shared" si="6"/>
        <v>30</v>
      </c>
      <c r="K103" s="203" t="str">
        <f t="shared" si="7"/>
        <v>Tiếp tục phát triển</v>
      </c>
      <c r="L103" s="173"/>
      <c r="M103" s="173">
        <v>1277</v>
      </c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</row>
    <row r="104" spans="1:24" s="420" customFormat="1" ht="31.5">
      <c r="A104" s="392">
        <f t="shared" si="9"/>
        <v>99</v>
      </c>
      <c r="B104" s="404" t="s">
        <v>690</v>
      </c>
      <c r="C104" s="405" t="s">
        <v>687</v>
      </c>
      <c r="D104" s="405" t="s">
        <v>325</v>
      </c>
      <c r="E104" s="405" t="s">
        <v>691</v>
      </c>
      <c r="F104" s="423">
        <v>1875</v>
      </c>
      <c r="G104" s="415" t="s">
        <v>692</v>
      </c>
      <c r="H104" s="118">
        <f>_xlfn.SUMIFS('[3]PN'!$G$3:$G$81,'[3]PN'!$B$3:$B$81,B104,'[3]PN'!$E$3:$E$81,E104)</f>
        <v>0</v>
      </c>
      <c r="I104" s="419">
        <v>30</v>
      </c>
      <c r="J104" s="408">
        <f t="shared" si="6"/>
        <v>30</v>
      </c>
      <c r="K104" s="415" t="str">
        <f t="shared" si="7"/>
        <v>Tiếp tục phát triển</v>
      </c>
      <c r="L104" s="409"/>
      <c r="M104" s="409">
        <v>1278</v>
      </c>
      <c r="N104" s="409"/>
      <c r="O104" s="409"/>
      <c r="P104" s="409"/>
      <c r="Q104" s="409"/>
      <c r="R104" s="409"/>
      <c r="S104" s="409"/>
      <c r="T104" s="409"/>
      <c r="U104" s="409"/>
      <c r="V104" s="409"/>
      <c r="W104" s="409"/>
      <c r="X104" s="409"/>
    </row>
    <row r="105" spans="1:24" s="174" customFormat="1" ht="31.5">
      <c r="A105" s="113">
        <f t="shared" si="9"/>
        <v>100</v>
      </c>
      <c r="B105" s="189" t="s">
        <v>693</v>
      </c>
      <c r="C105" s="183" t="s">
        <v>264</v>
      </c>
      <c r="D105" s="183" t="s">
        <v>325</v>
      </c>
      <c r="E105" s="183" t="s">
        <v>263</v>
      </c>
      <c r="F105" s="190">
        <v>1940</v>
      </c>
      <c r="G105" s="203" t="s">
        <v>694</v>
      </c>
      <c r="H105" s="118">
        <f>_xlfn.SUMIFS('[3]PN'!$G$3:$G$81,'[3]PN'!$B$3:$B$81,B105,'[3]PN'!$E$3:$E$81,E105)</f>
        <v>0</v>
      </c>
      <c r="I105" s="204">
        <v>30</v>
      </c>
      <c r="J105" s="181">
        <f t="shared" si="6"/>
        <v>30</v>
      </c>
      <c r="K105" s="203" t="str">
        <f t="shared" si="7"/>
        <v>Tiếp tục phát triển</v>
      </c>
      <c r="L105" s="173"/>
      <c r="M105" s="173">
        <v>1279</v>
      </c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</row>
    <row r="106" spans="1:24" s="174" customFormat="1" ht="31.5">
      <c r="A106" s="113">
        <f t="shared" si="9"/>
        <v>101</v>
      </c>
      <c r="B106" s="189" t="s">
        <v>695</v>
      </c>
      <c r="C106" s="183" t="s">
        <v>264</v>
      </c>
      <c r="D106" s="183" t="s">
        <v>325</v>
      </c>
      <c r="E106" s="183" t="s">
        <v>307</v>
      </c>
      <c r="F106" s="190">
        <v>1955</v>
      </c>
      <c r="G106" s="203" t="s">
        <v>696</v>
      </c>
      <c r="H106" s="118">
        <f>_xlfn.SUMIFS('[3]PN'!$G$3:$G$81,'[3]PN'!$B$3:$B$81,B106,'[3]PN'!$E$3:$E$81,E106)</f>
        <v>0</v>
      </c>
      <c r="I106" s="204">
        <v>30</v>
      </c>
      <c r="J106" s="181">
        <f t="shared" si="6"/>
        <v>30</v>
      </c>
      <c r="K106" s="203" t="str">
        <f t="shared" si="7"/>
        <v>Tiếp tục phát triển</v>
      </c>
      <c r="L106" s="173"/>
      <c r="M106" s="173">
        <v>1280</v>
      </c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</row>
    <row r="107" spans="1:24" s="174" customFormat="1" ht="31.5">
      <c r="A107" s="113">
        <f t="shared" si="9"/>
        <v>102</v>
      </c>
      <c r="B107" s="189" t="s">
        <v>697</v>
      </c>
      <c r="C107" s="183" t="s">
        <v>265</v>
      </c>
      <c r="D107" s="183" t="s">
        <v>325</v>
      </c>
      <c r="E107" s="183" t="s">
        <v>266</v>
      </c>
      <c r="F107" s="190">
        <v>1781</v>
      </c>
      <c r="G107" s="203" t="s">
        <v>698</v>
      </c>
      <c r="H107" s="118">
        <f>_xlfn.SUMIFS('[3]PN'!$G$3:$G$81,'[3]PN'!$B$3:$B$81,B107,'[3]PN'!$E$3:$E$81,E107)</f>
        <v>0</v>
      </c>
      <c r="I107" s="204">
        <v>60</v>
      </c>
      <c r="J107" s="181">
        <f t="shared" si="6"/>
        <v>60</v>
      </c>
      <c r="K107" s="203" t="str">
        <f t="shared" si="7"/>
        <v>Tiếp tục phát triển</v>
      </c>
      <c r="L107" s="173"/>
      <c r="M107" s="173">
        <v>1281</v>
      </c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</row>
    <row r="108" spans="1:24" s="174" customFormat="1" ht="31.5">
      <c r="A108" s="113">
        <f t="shared" si="9"/>
        <v>103</v>
      </c>
      <c r="B108" s="189" t="s">
        <v>699</v>
      </c>
      <c r="C108" s="183" t="s">
        <v>265</v>
      </c>
      <c r="D108" s="183" t="s">
        <v>325</v>
      </c>
      <c r="E108" s="183" t="s">
        <v>323</v>
      </c>
      <c r="F108" s="190">
        <v>1950</v>
      </c>
      <c r="G108" s="203" t="s">
        <v>700</v>
      </c>
      <c r="H108" s="118">
        <f>_xlfn.SUMIFS('[3]PN'!$G$3:$G$81,'[3]PN'!$B$3:$B$81,B108,'[3]PN'!$E$3:$E$81,E108)</f>
        <v>0</v>
      </c>
      <c r="I108" s="204">
        <v>30</v>
      </c>
      <c r="J108" s="181">
        <f t="shared" si="6"/>
        <v>30</v>
      </c>
      <c r="K108" s="203" t="str">
        <f t="shared" si="7"/>
        <v>Tiếp tục phát triển</v>
      </c>
      <c r="L108" s="173"/>
      <c r="M108" s="173">
        <v>1282</v>
      </c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</row>
    <row r="109" spans="1:24" s="174" customFormat="1" ht="31.5">
      <c r="A109" s="113">
        <f t="shared" si="9"/>
        <v>104</v>
      </c>
      <c r="B109" s="189" t="s">
        <v>701</v>
      </c>
      <c r="C109" s="183" t="s">
        <v>312</v>
      </c>
      <c r="D109" s="183" t="s">
        <v>325</v>
      </c>
      <c r="E109" s="183" t="s">
        <v>313</v>
      </c>
      <c r="F109" s="190">
        <v>1800</v>
      </c>
      <c r="G109" s="203" t="s">
        <v>702</v>
      </c>
      <c r="H109" s="118">
        <f>_xlfn.SUMIFS('[3]PN'!$G$3:$G$81,'[3]PN'!$B$3:$B$81,B109,'[3]PN'!$E$3:$E$81,E109)</f>
        <v>0</v>
      </c>
      <c r="I109" s="204">
        <v>30</v>
      </c>
      <c r="J109" s="181">
        <f t="shared" si="6"/>
        <v>30</v>
      </c>
      <c r="K109" s="203" t="str">
        <f t="shared" si="7"/>
        <v>Tiếp tục phát triển</v>
      </c>
      <c r="L109" s="173"/>
      <c r="M109" s="173">
        <v>1283</v>
      </c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</row>
    <row r="110" spans="1:24" s="174" customFormat="1" ht="31.5">
      <c r="A110" s="113">
        <f t="shared" si="9"/>
        <v>105</v>
      </c>
      <c r="B110" s="189" t="s">
        <v>703</v>
      </c>
      <c r="C110" s="183" t="s">
        <v>250</v>
      </c>
      <c r="D110" s="183" t="s">
        <v>325</v>
      </c>
      <c r="E110" s="183" t="s">
        <v>232</v>
      </c>
      <c r="F110" s="190">
        <v>1690</v>
      </c>
      <c r="G110" s="203" t="s">
        <v>704</v>
      </c>
      <c r="H110" s="118">
        <f>_xlfn.SUMIFS('[3]PN'!$G$3:$G$81,'[3]PN'!$B$3:$B$81,B110,'[3]PN'!$E$3:$E$81,E110)</f>
        <v>0</v>
      </c>
      <c r="I110" s="204">
        <v>30</v>
      </c>
      <c r="J110" s="181">
        <f t="shared" si="6"/>
        <v>30</v>
      </c>
      <c r="K110" s="203" t="str">
        <f t="shared" si="7"/>
        <v>Tiếp tục phát triển</v>
      </c>
      <c r="L110" s="173"/>
      <c r="M110" s="173">
        <v>1284</v>
      </c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</row>
    <row r="111" spans="1:24" s="174" customFormat="1" ht="31.5">
      <c r="A111" s="113">
        <f t="shared" si="9"/>
        <v>106</v>
      </c>
      <c r="B111" s="189" t="s">
        <v>705</v>
      </c>
      <c r="C111" s="183" t="s">
        <v>250</v>
      </c>
      <c r="D111" s="183" t="s">
        <v>325</v>
      </c>
      <c r="E111" s="183" t="s">
        <v>226</v>
      </c>
      <c r="F111" s="190">
        <v>1645</v>
      </c>
      <c r="G111" s="203" t="s">
        <v>706</v>
      </c>
      <c r="H111" s="118">
        <f>_xlfn.SUMIFS('[3]PN'!$G$3:$G$81,'[3]PN'!$B$3:$B$81,B111,'[3]PN'!$E$3:$E$81,E111)</f>
        <v>0</v>
      </c>
      <c r="I111" s="204">
        <v>30</v>
      </c>
      <c r="J111" s="181">
        <f t="shared" si="6"/>
        <v>30</v>
      </c>
      <c r="K111" s="203" t="str">
        <f t="shared" si="7"/>
        <v>Tiếp tục phát triển</v>
      </c>
      <c r="L111" s="173"/>
      <c r="M111" s="173">
        <v>1285</v>
      </c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</row>
    <row r="112" spans="1:24" s="95" customFormat="1" ht="15.75">
      <c r="A112" s="3"/>
      <c r="B112" s="3" t="s">
        <v>243</v>
      </c>
      <c r="C112" s="219"/>
      <c r="D112" s="219"/>
      <c r="E112" s="219"/>
      <c r="F112" s="220"/>
      <c r="G112" s="3"/>
      <c r="H112" s="118">
        <f>_xlfn.SUMIFS('[3]PN'!$G$3:$G$81,'[3]PN'!$B$3:$B$81,B112,'[3]PN'!$E$3:$E$81,E112)</f>
        <v>0</v>
      </c>
      <c r="I112" s="221">
        <f>SUMIF(I3:I111,"&gt;0")</f>
        <v>16899</v>
      </c>
      <c r="J112" s="221">
        <f>SUMIF(J3:J111,"&gt;0")</f>
        <v>14871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3:10" s="7" customFormat="1" ht="15.75">
      <c r="C113" s="222"/>
      <c r="D113" s="222"/>
      <c r="E113" s="222"/>
      <c r="F113" s="223"/>
      <c r="H113" s="224"/>
      <c r="I113" s="224"/>
      <c r="J113" s="224"/>
    </row>
    <row r="114" spans="3:11" s="95" customFormat="1" ht="47.25">
      <c r="C114" s="225"/>
      <c r="D114" s="225"/>
      <c r="E114" s="225"/>
      <c r="F114" s="226"/>
      <c r="G114" s="220" t="s">
        <v>180</v>
      </c>
      <c r="H114" s="5" t="s">
        <v>33</v>
      </c>
      <c r="I114" s="5" t="s">
        <v>326</v>
      </c>
      <c r="J114" s="5" t="s">
        <v>34</v>
      </c>
      <c r="K114" s="6" t="s">
        <v>195</v>
      </c>
    </row>
    <row r="115" spans="3:11" s="7" customFormat="1" ht="15.75">
      <c r="C115" s="222"/>
      <c r="D115" s="222"/>
      <c r="E115" s="222"/>
      <c r="F115" s="223"/>
      <c r="G115" s="90" t="s">
        <v>178</v>
      </c>
      <c r="H115" s="90">
        <f>SUM(H3:H51)</f>
        <v>1935</v>
      </c>
      <c r="I115" s="90">
        <f>SUM(I3:I51)</f>
        <v>9045</v>
      </c>
      <c r="J115" s="90">
        <f>SUM(J3:J51)</f>
        <v>7110</v>
      </c>
      <c r="K115" s="202" t="str">
        <f>IF(J115&gt;0,"Tiếp tục phát triển","Lưu lượng đã hết")</f>
        <v>Tiếp tục phát triển</v>
      </c>
    </row>
    <row r="116" spans="3:11" s="7" customFormat="1" ht="15.75">
      <c r="C116" s="222"/>
      <c r="D116" s="222"/>
      <c r="E116" s="222"/>
      <c r="F116" s="223"/>
      <c r="G116" s="90" t="s">
        <v>772</v>
      </c>
      <c r="H116" s="90">
        <f>SUM(H52:H67)</f>
        <v>30</v>
      </c>
      <c r="I116" s="90">
        <f>SUM(I52:I67)</f>
        <v>5040</v>
      </c>
      <c r="J116" s="90">
        <f>SUM(J52:J67)</f>
        <v>5010</v>
      </c>
      <c r="K116" s="202" t="str">
        <f>IF(J116&gt;0,"Tiếp tục phát triển","Lưu lượng đã hết")</f>
        <v>Tiếp tục phát triển</v>
      </c>
    </row>
    <row r="117" spans="3:11" s="7" customFormat="1" ht="15.75">
      <c r="C117" s="222"/>
      <c r="D117" s="222"/>
      <c r="E117" s="222"/>
      <c r="F117" s="223"/>
      <c r="G117" s="90" t="s">
        <v>774</v>
      </c>
      <c r="H117" s="122">
        <f>SUM(H68:H82)</f>
        <v>0</v>
      </c>
      <c r="I117" s="122">
        <f>SUM(I68:I82)</f>
        <v>1575</v>
      </c>
      <c r="J117" s="122">
        <f>SUM(J68:J82)</f>
        <v>1575</v>
      </c>
      <c r="K117" s="202" t="str">
        <f>IF(J117&gt;0,"Tiếp tục phát triển","Lưu lượng đã hết")</f>
        <v>Tiếp tục phát triển</v>
      </c>
    </row>
    <row r="118" spans="3:11" s="7" customFormat="1" ht="15.75">
      <c r="C118" s="222"/>
      <c r="D118" s="222"/>
      <c r="E118" s="222"/>
      <c r="F118" s="223"/>
      <c r="G118" s="90" t="s">
        <v>384</v>
      </c>
      <c r="H118" s="122">
        <f>SUM(H83:H92)</f>
        <v>30</v>
      </c>
      <c r="I118" s="122">
        <f>SUM(I83:I92)</f>
        <v>345</v>
      </c>
      <c r="J118" s="122">
        <f>SUM(J83:J92)</f>
        <v>315</v>
      </c>
      <c r="K118" s="202" t="str">
        <f>IF(J118&gt;0,"Tiếp tục phát triển","Lưu lượng đã hết")</f>
        <v>Tiếp tục phát triển</v>
      </c>
    </row>
    <row r="119" spans="3:11" s="7" customFormat="1" ht="15.75">
      <c r="C119" s="222"/>
      <c r="D119" s="222"/>
      <c r="E119" s="222"/>
      <c r="F119" s="223"/>
      <c r="G119" s="90" t="s">
        <v>385</v>
      </c>
      <c r="H119" s="122">
        <f>SUM(H93:H111)</f>
        <v>33</v>
      </c>
      <c r="I119" s="122">
        <f>SUM(I93:I111)</f>
        <v>894</v>
      </c>
      <c r="J119" s="122">
        <f>SUM(J93:J111)</f>
        <v>861</v>
      </c>
      <c r="K119" s="202" t="str">
        <f>IF(J119&gt;0,"Tiếp tục phát triển","Lưu lượng đã hết")</f>
        <v>Tiếp tục phát triển</v>
      </c>
    </row>
    <row r="120" spans="3:11" s="7" customFormat="1" ht="15.75">
      <c r="C120" s="222"/>
      <c r="D120" s="222"/>
      <c r="E120" s="222"/>
      <c r="F120" s="223"/>
      <c r="H120" s="227">
        <f>SUM(H115:H119)</f>
        <v>2028</v>
      </c>
      <c r="I120" s="227">
        <f>SUM(I115:I119)</f>
        <v>16899</v>
      </c>
      <c r="J120" s="227">
        <f>SUM(J115:J119)</f>
        <v>14871</v>
      </c>
      <c r="K120" s="7" t="str">
        <f>IF(H120+J120=I120,"Y","N")</f>
        <v>Y</v>
      </c>
    </row>
  </sheetData>
  <sheetProtection/>
  <autoFilter ref="A2:R112"/>
  <mergeCells count="1">
    <mergeCell ref="A1:R1"/>
  </mergeCells>
  <printOptions horizontalCentered="1"/>
  <pageMargins left="0" right="0" top="0.748031496062992" bottom="0.511811023622047" header="0" footer="0"/>
  <pageSetup horizontalDpi="600" verticalDpi="600" orientation="landscape" paperSize="9" scale="80" r:id="rId3"/>
  <headerFooter alignWithMargins="0">
    <oddFooter>&amp;C&amp;13&amp;P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6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4" sqref="H4"/>
    </sheetView>
  </sheetViews>
  <sheetFormatPr defaultColWidth="9" defaultRowHeight="15"/>
  <cols>
    <col min="1" max="1" width="3.8984375" style="26" bestFit="1" customWidth="1"/>
    <col min="2" max="2" width="12.296875" style="27" bestFit="1" customWidth="1"/>
    <col min="3" max="3" width="21.3984375" style="28" bestFit="1" customWidth="1"/>
    <col min="4" max="4" width="9.8984375" style="28" bestFit="1" customWidth="1"/>
    <col min="5" max="5" width="13" style="28" bestFit="1" customWidth="1"/>
    <col min="6" max="6" width="6.09765625" style="29" bestFit="1" customWidth="1"/>
    <col min="7" max="7" width="37.3984375" style="28" customWidth="1"/>
    <col min="8" max="8" width="15.796875" style="29" bestFit="1" customWidth="1"/>
    <col min="9" max="9" width="15.8984375" style="71" bestFit="1" customWidth="1"/>
    <col min="10" max="10" width="20.796875" style="26" bestFit="1" customWidth="1"/>
    <col min="11" max="11" width="20" style="27" bestFit="1" customWidth="1"/>
    <col min="12" max="12" width="12.8984375" style="27" bestFit="1" customWidth="1"/>
    <col min="13" max="13" width="11.8984375" style="27" bestFit="1" customWidth="1"/>
    <col min="14" max="14" width="12.8984375" style="11" bestFit="1" customWidth="1"/>
    <col min="15" max="15" width="12.8984375" style="11" customWidth="1"/>
    <col min="16" max="16" width="11.8984375" style="11" bestFit="1" customWidth="1"/>
    <col min="17" max="17" width="9" style="11" customWidth="1"/>
    <col min="18" max="18" width="10.296875" style="11" customWidth="1"/>
    <col min="19" max="25" width="9" style="11" customWidth="1"/>
    <col min="26" max="27" width="11.3984375" style="11" customWidth="1"/>
    <col min="28" max="16384" width="9" style="11" customWidth="1"/>
  </cols>
  <sheetData>
    <row r="1" spans="1:18" s="1" customFormat="1" ht="66.75" customHeight="1">
      <c r="A1" s="651" t="s">
        <v>1804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27" s="7" customFormat="1" ht="110.25">
      <c r="A2" s="2" t="s">
        <v>205</v>
      </c>
      <c r="B2" s="3" t="s">
        <v>196</v>
      </c>
      <c r="C2" s="3" t="s">
        <v>197</v>
      </c>
      <c r="D2" s="3" t="s">
        <v>198</v>
      </c>
      <c r="E2" s="3" t="s">
        <v>199</v>
      </c>
      <c r="F2" s="4" t="s">
        <v>200</v>
      </c>
      <c r="G2" s="3" t="s">
        <v>338</v>
      </c>
      <c r="H2" s="2" t="s">
        <v>33</v>
      </c>
      <c r="I2" s="5" t="s">
        <v>613</v>
      </c>
      <c r="J2" s="2" t="s">
        <v>34</v>
      </c>
      <c r="K2" s="6" t="s">
        <v>195</v>
      </c>
      <c r="L2" s="2" t="s">
        <v>187</v>
      </c>
      <c r="M2" s="2" t="s">
        <v>438</v>
      </c>
      <c r="N2" s="2" t="s">
        <v>791</v>
      </c>
      <c r="O2" s="2" t="s">
        <v>1244</v>
      </c>
      <c r="P2" s="2" t="s">
        <v>1371</v>
      </c>
      <c r="Q2" s="2" t="s">
        <v>1482</v>
      </c>
      <c r="R2" s="2" t="s">
        <v>1536</v>
      </c>
      <c r="S2" s="2" t="s">
        <v>1614</v>
      </c>
      <c r="T2" s="2" t="s">
        <v>1694</v>
      </c>
      <c r="U2" s="2" t="s">
        <v>1739</v>
      </c>
      <c r="V2" s="2" t="s">
        <v>1776</v>
      </c>
      <c r="W2" s="2" t="s">
        <v>1802</v>
      </c>
      <c r="X2" s="2" t="s">
        <v>1856</v>
      </c>
      <c r="Y2" s="2" t="s">
        <v>1897</v>
      </c>
      <c r="Z2" s="2" t="s">
        <v>1912</v>
      </c>
      <c r="AA2" s="2" t="s">
        <v>1949</v>
      </c>
    </row>
    <row r="3" spans="1:27" s="14" customFormat="1" ht="49.5">
      <c r="A3" s="18">
        <v>1</v>
      </c>
      <c r="B3" s="8" t="s">
        <v>823</v>
      </c>
      <c r="C3" s="12" t="s">
        <v>255</v>
      </c>
      <c r="D3" s="12" t="s">
        <v>244</v>
      </c>
      <c r="E3" s="12" t="s">
        <v>236</v>
      </c>
      <c r="F3" s="55">
        <v>170</v>
      </c>
      <c r="G3" s="12" t="s">
        <v>361</v>
      </c>
      <c r="H3" s="10">
        <f>_xlfn.SUMIFS('[3]GT'!$G$3:$G$202,'[3]GT'!$B$3:$B$202,B3,'[3]GT'!$E$3:$E$202,E3)</f>
        <v>60</v>
      </c>
      <c r="I3" s="54">
        <v>120</v>
      </c>
      <c r="J3" s="10">
        <f aca="true" t="shared" si="0" ref="J3:J63">I3-H3</f>
        <v>60</v>
      </c>
      <c r="K3" s="88" t="str">
        <f>IF(J3&gt;0,"Tiếp tục phát triển","Lưu lượng đã hết")</f>
        <v>Tiếp tục phát triển</v>
      </c>
      <c r="L3" s="17">
        <v>884</v>
      </c>
      <c r="M3" s="169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27" s="76" customFormat="1" ht="132">
      <c r="A4" s="18"/>
      <c r="B4" s="199" t="s">
        <v>824</v>
      </c>
      <c r="C4" s="74" t="s">
        <v>255</v>
      </c>
      <c r="D4" s="74" t="s">
        <v>244</v>
      </c>
      <c r="E4" s="74" t="s">
        <v>256</v>
      </c>
      <c r="F4" s="75">
        <v>137</v>
      </c>
      <c r="G4" s="12" t="s">
        <v>1698</v>
      </c>
      <c r="H4" s="10">
        <f>_xlfn.SUMIFS('[3]GT'!$G$3:$G$202,'[3]GT'!$B$3:$B$202,B4,'[3]GT'!$E$3:$E$202,E4)</f>
        <v>1170</v>
      </c>
      <c r="I4" s="96">
        <v>1170</v>
      </c>
      <c r="J4" s="79">
        <f t="shared" si="0"/>
        <v>0</v>
      </c>
      <c r="K4" s="74" t="s">
        <v>149</v>
      </c>
      <c r="L4" s="17">
        <v>883</v>
      </c>
      <c r="M4" s="171"/>
      <c r="N4" s="12" t="s">
        <v>816</v>
      </c>
      <c r="O4" s="94"/>
      <c r="P4" s="94"/>
      <c r="Q4" s="12" t="s">
        <v>1496</v>
      </c>
      <c r="R4" s="267" t="s">
        <v>1538</v>
      </c>
      <c r="S4" s="269" t="s">
        <v>1616</v>
      </c>
      <c r="T4" s="269" t="s">
        <v>1695</v>
      </c>
      <c r="U4" s="8">
        <v>883</v>
      </c>
      <c r="V4" s="8"/>
      <c r="W4" s="8"/>
      <c r="X4" s="8"/>
      <c r="Y4" s="8"/>
      <c r="Z4" s="8"/>
      <c r="AA4" s="8"/>
    </row>
    <row r="5" spans="1:27" ht="132">
      <c r="A5" s="18">
        <f>A3+1</f>
        <v>2</v>
      </c>
      <c r="B5" s="100" t="s">
        <v>1253</v>
      </c>
      <c r="C5" s="12" t="s">
        <v>255</v>
      </c>
      <c r="D5" s="12" t="s">
        <v>244</v>
      </c>
      <c r="E5" s="12" t="s">
        <v>177</v>
      </c>
      <c r="F5" s="55">
        <v>147</v>
      </c>
      <c r="G5" s="12" t="s">
        <v>362</v>
      </c>
      <c r="H5" s="10">
        <f>_xlfn.SUMIFS('[3]GT'!$G$3:$G$202,'[3]GT'!$B$3:$B$202,B5,'[3]GT'!$E$3:$E$202,E5)</f>
        <v>300</v>
      </c>
      <c r="I5" s="54">
        <v>420</v>
      </c>
      <c r="J5" s="10">
        <f t="shared" si="0"/>
        <v>120</v>
      </c>
      <c r="K5" s="88" t="str">
        <f aca="true" t="shared" si="1" ref="K5:K67">IF(J5&gt;0,"Tiếp tục phát triển","Lưu lượng đã hết")</f>
        <v>Tiếp tục phát triển</v>
      </c>
      <c r="L5" s="17">
        <v>885</v>
      </c>
      <c r="M5" s="17"/>
      <c r="N5" s="12" t="s">
        <v>817</v>
      </c>
      <c r="O5" s="13"/>
      <c r="P5" s="13"/>
      <c r="Q5" s="13"/>
      <c r="R5" s="13"/>
      <c r="S5" s="13"/>
      <c r="T5" s="269" t="s">
        <v>1699</v>
      </c>
      <c r="U5" s="269"/>
      <c r="V5" s="269"/>
      <c r="W5" s="269" t="s">
        <v>1807</v>
      </c>
      <c r="X5" s="269"/>
      <c r="Y5" s="269"/>
      <c r="Z5" s="177" t="s">
        <v>1921</v>
      </c>
      <c r="AA5" s="177"/>
    </row>
    <row r="6" spans="1:27" s="14" customFormat="1" ht="33">
      <c r="A6" s="18">
        <f aca="true" t="shared" si="2" ref="A6:A100">A5+1</f>
        <v>3</v>
      </c>
      <c r="B6" s="8" t="s">
        <v>826</v>
      </c>
      <c r="C6" s="9" t="s">
        <v>255</v>
      </c>
      <c r="D6" s="9" t="s">
        <v>244</v>
      </c>
      <c r="E6" s="9" t="s">
        <v>201</v>
      </c>
      <c r="F6" s="10">
        <v>160</v>
      </c>
      <c r="G6" s="9" t="s">
        <v>363</v>
      </c>
      <c r="H6" s="10">
        <f>_xlfn.SUMIFS('[3]GT'!$G$3:$G$202,'[3]GT'!$B$3:$B$202,B6,'[3]GT'!$E$3:$E$202,E6)</f>
        <v>90</v>
      </c>
      <c r="I6" s="54">
        <v>120</v>
      </c>
      <c r="J6" s="10">
        <f t="shared" si="0"/>
        <v>30</v>
      </c>
      <c r="K6" s="88" t="str">
        <f t="shared" si="1"/>
        <v>Tiếp tục phát triển</v>
      </c>
      <c r="L6" s="17">
        <v>887</v>
      </c>
      <c r="M6" s="169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</row>
    <row r="7" spans="1:27" s="14" customFormat="1" ht="123.75">
      <c r="A7" s="18">
        <f t="shared" si="2"/>
        <v>4</v>
      </c>
      <c r="B7" s="8" t="s">
        <v>825</v>
      </c>
      <c r="C7" s="9" t="s">
        <v>255</v>
      </c>
      <c r="D7" s="9" t="s">
        <v>244</v>
      </c>
      <c r="E7" s="9" t="s">
        <v>279</v>
      </c>
      <c r="F7" s="10">
        <v>150</v>
      </c>
      <c r="G7" s="391" t="s">
        <v>1685</v>
      </c>
      <c r="H7" s="10">
        <f>_xlfn.SUMIFS('[3]GT'!$G$3:$G$202,'[3]GT'!$B$3:$B$202,B7,'[3]GT'!$E$3:$E$202,E7)</f>
        <v>720</v>
      </c>
      <c r="I7" s="54">
        <v>720</v>
      </c>
      <c r="J7" s="10">
        <f t="shared" si="0"/>
        <v>0</v>
      </c>
      <c r="K7" s="88" t="str">
        <f t="shared" si="1"/>
        <v>Lưu lượng đã hết</v>
      </c>
      <c r="L7" s="17">
        <v>886</v>
      </c>
      <c r="M7" s="169"/>
      <c r="N7" s="191"/>
      <c r="O7" s="191"/>
      <c r="P7" s="191"/>
      <c r="Q7" s="191"/>
      <c r="R7" s="191"/>
      <c r="S7" s="279" t="s">
        <v>1617</v>
      </c>
      <c r="T7" s="279" t="s">
        <v>1700</v>
      </c>
      <c r="U7" s="279"/>
      <c r="V7" s="279"/>
      <c r="W7" s="279" t="s">
        <v>1803</v>
      </c>
      <c r="X7" s="279"/>
      <c r="Y7" s="279"/>
      <c r="Z7" s="177" t="s">
        <v>1922</v>
      </c>
      <c r="AA7" s="177"/>
    </row>
    <row r="8" spans="1:27" s="57" customFormat="1" ht="82.5">
      <c r="A8" s="35">
        <f t="shared" si="2"/>
        <v>5</v>
      </c>
      <c r="B8" s="8" t="s">
        <v>1253</v>
      </c>
      <c r="C8" s="12" t="s">
        <v>255</v>
      </c>
      <c r="D8" s="12" t="s">
        <v>244</v>
      </c>
      <c r="E8" s="12" t="s">
        <v>177</v>
      </c>
      <c r="F8" s="55">
        <v>146</v>
      </c>
      <c r="G8" s="12" t="s">
        <v>1254</v>
      </c>
      <c r="H8" s="10">
        <f>_xlfn.SUMIFS('[3]GT'!$G$3:$G$202,'[3]GT'!$B$3:$B$202,B8,'[3]GT'!$E$3:$E$202,E8)</f>
        <v>300</v>
      </c>
      <c r="I8" s="10">
        <v>540</v>
      </c>
      <c r="J8" s="10">
        <f t="shared" si="0"/>
        <v>240</v>
      </c>
      <c r="K8" s="88" t="s">
        <v>1604</v>
      </c>
      <c r="L8" s="17"/>
      <c r="M8" s="17"/>
      <c r="N8" s="13"/>
      <c r="O8" s="13">
        <v>885</v>
      </c>
      <c r="P8" s="13"/>
      <c r="Q8" s="197"/>
      <c r="R8" s="197"/>
      <c r="S8" s="13" t="s">
        <v>1356</v>
      </c>
      <c r="T8" s="13"/>
      <c r="U8" s="13"/>
      <c r="V8" s="13"/>
      <c r="W8" s="13"/>
      <c r="X8" s="13"/>
      <c r="Y8" s="13"/>
      <c r="Z8" s="13"/>
      <c r="AA8" s="13"/>
    </row>
    <row r="9" spans="1:27" s="34" customFormat="1" ht="66">
      <c r="A9" s="35">
        <f t="shared" si="2"/>
        <v>6</v>
      </c>
      <c r="B9" s="8" t="s">
        <v>827</v>
      </c>
      <c r="C9" s="12" t="s">
        <v>246</v>
      </c>
      <c r="D9" s="12" t="s">
        <v>244</v>
      </c>
      <c r="E9" s="12" t="s">
        <v>247</v>
      </c>
      <c r="F9" s="55">
        <v>188</v>
      </c>
      <c r="G9" s="12" t="s">
        <v>374</v>
      </c>
      <c r="H9" s="10">
        <f>_xlfn.SUMIFS('[3]GT'!$G$3:$G$202,'[3]GT'!$B$3:$B$202,B9,'[3]GT'!$E$3:$E$202,E9)</f>
        <v>240</v>
      </c>
      <c r="I9" s="54">
        <v>270</v>
      </c>
      <c r="J9" s="10">
        <f t="shared" si="0"/>
        <v>30</v>
      </c>
      <c r="K9" s="88" t="str">
        <f t="shared" si="1"/>
        <v>Tiếp tục phát triển</v>
      </c>
      <c r="L9" s="17">
        <v>1016</v>
      </c>
      <c r="M9" s="170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</row>
    <row r="10" spans="1:27" ht="99">
      <c r="A10" s="35">
        <f t="shared" si="2"/>
        <v>7</v>
      </c>
      <c r="B10" s="8" t="s">
        <v>1526</v>
      </c>
      <c r="C10" s="12" t="s">
        <v>208</v>
      </c>
      <c r="D10" s="12" t="s">
        <v>244</v>
      </c>
      <c r="E10" s="12" t="s">
        <v>209</v>
      </c>
      <c r="F10" s="55">
        <v>200</v>
      </c>
      <c r="G10" s="12" t="s">
        <v>1527</v>
      </c>
      <c r="H10" s="10">
        <f>_xlfn.SUMIFS('[3]GT'!$G$3:$G$202,'[3]GT'!$B$3:$B$202,B10,'[3]GT'!$E$3:$E$202,E10)</f>
        <v>60</v>
      </c>
      <c r="I10" s="54">
        <v>60</v>
      </c>
      <c r="J10" s="10">
        <f t="shared" si="0"/>
        <v>0</v>
      </c>
      <c r="K10" s="88" t="str">
        <f t="shared" si="1"/>
        <v>Lưu lượng đã hết</v>
      </c>
      <c r="L10" s="17"/>
      <c r="M10" s="17"/>
      <c r="N10" s="13"/>
      <c r="O10" s="13"/>
      <c r="P10" s="13"/>
      <c r="Q10" s="13">
        <v>4598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49.5">
      <c r="A11" s="35">
        <f t="shared" si="2"/>
        <v>8</v>
      </c>
      <c r="B11" s="8" t="s">
        <v>828</v>
      </c>
      <c r="C11" s="12" t="s">
        <v>277</v>
      </c>
      <c r="D11" s="12" t="s">
        <v>244</v>
      </c>
      <c r="E11" s="12" t="s">
        <v>282</v>
      </c>
      <c r="F11" s="55">
        <v>390</v>
      </c>
      <c r="G11" s="12" t="s">
        <v>373</v>
      </c>
      <c r="H11" s="10">
        <f>_xlfn.SUMIFS('[3]GT'!$G$3:$G$202,'[3]GT'!$B$3:$B$202,B11,'[3]GT'!$E$3:$E$202,E11)</f>
        <v>0</v>
      </c>
      <c r="I11" s="54">
        <v>60</v>
      </c>
      <c r="J11" s="10">
        <f t="shared" si="0"/>
        <v>60</v>
      </c>
      <c r="K11" s="88" t="str">
        <f t="shared" si="1"/>
        <v>Tiếp tục phát triển</v>
      </c>
      <c r="L11" s="17">
        <v>1010</v>
      </c>
      <c r="M11" s="17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25" customFormat="1" ht="66">
      <c r="A12" s="18">
        <f t="shared" si="2"/>
        <v>9</v>
      </c>
      <c r="B12" s="8" t="s">
        <v>829</v>
      </c>
      <c r="C12" s="12" t="s">
        <v>277</v>
      </c>
      <c r="D12" s="12" t="s">
        <v>244</v>
      </c>
      <c r="E12" s="12" t="s">
        <v>283</v>
      </c>
      <c r="F12" s="55">
        <v>274</v>
      </c>
      <c r="G12" s="12" t="s">
        <v>372</v>
      </c>
      <c r="H12" s="10">
        <f>_xlfn.SUMIFS('[3]GT'!$G$3:$G$202,'[3]GT'!$B$3:$B$202,B12,'[3]GT'!$E$3:$E$202,E12)</f>
        <v>45</v>
      </c>
      <c r="I12" s="54">
        <v>165</v>
      </c>
      <c r="J12" s="10">
        <f t="shared" si="0"/>
        <v>120</v>
      </c>
      <c r="K12" s="88" t="str">
        <f t="shared" si="1"/>
        <v>Tiếp tục phát triển</v>
      </c>
      <c r="L12" s="17">
        <v>1009</v>
      </c>
      <c r="M12" s="17"/>
      <c r="N12" s="12" t="s">
        <v>864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s="187" customFormat="1" ht="66">
      <c r="A13" s="18">
        <f t="shared" si="2"/>
        <v>10</v>
      </c>
      <c r="B13" s="153" t="s">
        <v>752</v>
      </c>
      <c r="C13" s="154" t="s">
        <v>277</v>
      </c>
      <c r="D13" s="154" t="s">
        <v>244</v>
      </c>
      <c r="E13" s="154" t="s">
        <v>753</v>
      </c>
      <c r="F13" s="155">
        <v>380</v>
      </c>
      <c r="G13" s="154" t="s">
        <v>754</v>
      </c>
      <c r="H13" s="10">
        <f>_xlfn.SUMIFS('[3]GT'!$G$3:$G$202,'[3]GT'!$B$3:$B$202,B13,'[3]GT'!$E$3:$E$202,E13)</f>
        <v>30</v>
      </c>
      <c r="I13" s="163">
        <v>30</v>
      </c>
      <c r="J13" s="156">
        <f aca="true" t="shared" si="3" ref="J13:J18">I13-H13</f>
        <v>0</v>
      </c>
      <c r="K13" s="160" t="str">
        <f t="shared" si="1"/>
        <v>Lưu lượng đã hết</v>
      </c>
      <c r="L13" s="157"/>
      <c r="M13" s="157">
        <v>1303</v>
      </c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</row>
    <row r="14" spans="1:27" s="187" customFormat="1" ht="82.5">
      <c r="A14" s="18">
        <f t="shared" si="2"/>
        <v>11</v>
      </c>
      <c r="B14" s="153" t="s">
        <v>1515</v>
      </c>
      <c r="C14" s="154" t="s">
        <v>277</v>
      </c>
      <c r="D14" s="154" t="s">
        <v>244</v>
      </c>
      <c r="E14" s="154" t="s">
        <v>753</v>
      </c>
      <c r="F14" s="155">
        <v>380</v>
      </c>
      <c r="G14" s="154" t="s">
        <v>1516</v>
      </c>
      <c r="H14" s="10">
        <f>_xlfn.SUMIFS('[3]GT'!$G$3:$G$202,'[3]GT'!$B$3:$B$202,B14,'[3]GT'!$E$3:$E$202,E14)</f>
        <v>60</v>
      </c>
      <c r="I14" s="163">
        <v>120</v>
      </c>
      <c r="J14" s="156">
        <f t="shared" si="3"/>
        <v>60</v>
      </c>
      <c r="K14" s="160" t="str">
        <f t="shared" si="1"/>
        <v>Tiếp tục phát triển</v>
      </c>
      <c r="L14" s="157"/>
      <c r="M14" s="157"/>
      <c r="N14" s="193"/>
      <c r="O14" s="193"/>
      <c r="P14" s="193"/>
      <c r="Q14" s="165">
        <v>4592</v>
      </c>
      <c r="R14" s="165"/>
      <c r="S14" s="193"/>
      <c r="T14" s="193"/>
      <c r="U14" s="193"/>
      <c r="V14" s="193"/>
      <c r="W14" s="193"/>
      <c r="X14" s="193"/>
      <c r="Y14" s="193"/>
      <c r="Z14" s="193"/>
      <c r="AA14" s="193"/>
    </row>
    <row r="15" spans="1:27" s="187" customFormat="1" ht="82.5">
      <c r="A15" s="18">
        <f t="shared" si="2"/>
        <v>12</v>
      </c>
      <c r="B15" s="153" t="s">
        <v>1517</v>
      </c>
      <c r="C15" s="154" t="s">
        <v>277</v>
      </c>
      <c r="D15" s="154" t="s">
        <v>244</v>
      </c>
      <c r="E15" s="154" t="s">
        <v>753</v>
      </c>
      <c r="F15" s="155">
        <v>390</v>
      </c>
      <c r="G15" s="154" t="s">
        <v>1518</v>
      </c>
      <c r="H15" s="10">
        <f>_xlfn.SUMIFS('[3]GT'!$G$3:$G$202,'[3]GT'!$B$3:$B$202,B15,'[3]GT'!$E$3:$E$202,E15)</f>
        <v>0</v>
      </c>
      <c r="I15" s="163">
        <v>120</v>
      </c>
      <c r="J15" s="156">
        <f t="shared" si="3"/>
        <v>120</v>
      </c>
      <c r="K15" s="160" t="str">
        <f t="shared" si="1"/>
        <v>Tiếp tục phát triển</v>
      </c>
      <c r="L15" s="157"/>
      <c r="M15" s="157"/>
      <c r="N15" s="193"/>
      <c r="O15" s="193"/>
      <c r="P15" s="193"/>
      <c r="Q15" s="165">
        <v>4593</v>
      </c>
      <c r="R15" s="165"/>
      <c r="S15" s="193"/>
      <c r="T15" s="193"/>
      <c r="U15" s="193"/>
      <c r="V15" s="193"/>
      <c r="W15" s="193"/>
      <c r="X15" s="193"/>
      <c r="Y15" s="193"/>
      <c r="Z15" s="193"/>
      <c r="AA15" s="193"/>
    </row>
    <row r="16" spans="1:27" s="438" customFormat="1" ht="48">
      <c r="A16" s="427">
        <f t="shared" si="2"/>
        <v>13</v>
      </c>
      <c r="B16" s="428" t="s">
        <v>1602</v>
      </c>
      <c r="C16" s="429" t="s">
        <v>277</v>
      </c>
      <c r="D16" s="429" t="s">
        <v>244</v>
      </c>
      <c r="E16" s="429" t="s">
        <v>753</v>
      </c>
      <c r="F16" s="430">
        <v>400</v>
      </c>
      <c r="G16" s="431" t="s">
        <v>1603</v>
      </c>
      <c r="H16" s="10">
        <f>_xlfn.SUMIFS('[3]GT'!$G$3:$G$202,'[3]GT'!$B$3:$B$202,B16,'[3]GT'!$E$3:$E$202,E16)</f>
        <v>0</v>
      </c>
      <c r="I16" s="433">
        <v>120</v>
      </c>
      <c r="J16" s="434">
        <f t="shared" si="3"/>
        <v>120</v>
      </c>
      <c r="K16" s="435" t="str">
        <f t="shared" si="1"/>
        <v>Tiếp tục phát triển</v>
      </c>
      <c r="L16" s="436"/>
      <c r="M16" s="436"/>
      <c r="N16" s="437"/>
      <c r="O16" s="437"/>
      <c r="P16" s="437"/>
      <c r="Q16" s="412"/>
      <c r="R16" s="426">
        <v>5100</v>
      </c>
      <c r="S16" s="437"/>
      <c r="T16" s="437"/>
      <c r="U16" s="437"/>
      <c r="V16" s="437"/>
      <c r="W16" s="437"/>
      <c r="X16" s="437"/>
      <c r="Y16" s="437"/>
      <c r="Z16" s="437"/>
      <c r="AA16" s="437"/>
    </row>
    <row r="17" spans="1:27" s="187" customFormat="1" ht="48">
      <c r="A17" s="18">
        <f t="shared" si="2"/>
        <v>14</v>
      </c>
      <c r="B17" s="266" t="s">
        <v>1657</v>
      </c>
      <c r="C17" s="154" t="s">
        <v>277</v>
      </c>
      <c r="D17" s="154" t="s">
        <v>244</v>
      </c>
      <c r="E17" s="154" t="s">
        <v>1655</v>
      </c>
      <c r="F17" s="155">
        <v>390</v>
      </c>
      <c r="G17" s="277" t="s">
        <v>1656</v>
      </c>
      <c r="H17" s="10">
        <f>_xlfn.SUMIFS('[3]GT'!$G$3:$G$202,'[3]GT'!$B$3:$B$202,B17,'[3]GT'!$E$3:$E$202,E17)</f>
        <v>0</v>
      </c>
      <c r="I17" s="163">
        <v>120</v>
      </c>
      <c r="J17" s="156">
        <f t="shared" si="3"/>
        <v>120</v>
      </c>
      <c r="K17" s="160" t="str">
        <f t="shared" si="1"/>
        <v>Tiếp tục phát triển</v>
      </c>
      <c r="L17" s="157"/>
      <c r="M17" s="157"/>
      <c r="N17" s="193"/>
      <c r="O17" s="193"/>
      <c r="P17" s="193"/>
      <c r="Q17" s="165"/>
      <c r="R17" s="266"/>
      <c r="S17" s="266">
        <v>5568</v>
      </c>
      <c r="T17" s="193"/>
      <c r="U17" s="193"/>
      <c r="V17" s="193"/>
      <c r="W17" s="193"/>
      <c r="X17" s="193"/>
      <c r="Y17" s="193"/>
      <c r="Z17" s="193"/>
      <c r="AA17" s="193"/>
    </row>
    <row r="18" spans="1:27" s="187" customFormat="1" ht="60">
      <c r="A18" s="18">
        <f t="shared" si="2"/>
        <v>15</v>
      </c>
      <c r="B18" s="266" t="s">
        <v>1658</v>
      </c>
      <c r="C18" s="154" t="s">
        <v>277</v>
      </c>
      <c r="D18" s="154" t="s">
        <v>244</v>
      </c>
      <c r="E18" s="154" t="s">
        <v>1655</v>
      </c>
      <c r="F18" s="155">
        <v>410</v>
      </c>
      <c r="G18" s="266" t="s">
        <v>1659</v>
      </c>
      <c r="H18" s="10">
        <f>_xlfn.SUMIFS('[3]GT'!$G$3:$G$202,'[3]GT'!$B$3:$B$202,B18,'[3]GT'!$E$3:$E$202,E18)</f>
        <v>0</v>
      </c>
      <c r="I18" s="163">
        <v>120</v>
      </c>
      <c r="J18" s="156">
        <f t="shared" si="3"/>
        <v>120</v>
      </c>
      <c r="K18" s="160" t="str">
        <f t="shared" si="1"/>
        <v>Tiếp tục phát triển</v>
      </c>
      <c r="L18" s="157"/>
      <c r="M18" s="157"/>
      <c r="N18" s="193"/>
      <c r="O18" s="193"/>
      <c r="P18" s="193"/>
      <c r="Q18" s="165"/>
      <c r="R18" s="266"/>
      <c r="S18" s="266">
        <v>5569</v>
      </c>
      <c r="T18" s="193"/>
      <c r="U18" s="193"/>
      <c r="V18" s="193"/>
      <c r="W18" s="193"/>
      <c r="X18" s="193"/>
      <c r="Y18" s="193"/>
      <c r="Z18" s="193"/>
      <c r="AA18" s="193"/>
    </row>
    <row r="19" spans="1:27" ht="99">
      <c r="A19" s="18">
        <f t="shared" si="2"/>
        <v>16</v>
      </c>
      <c r="B19" s="8" t="s">
        <v>821</v>
      </c>
      <c r="C19" s="12" t="s">
        <v>276</v>
      </c>
      <c r="D19" s="12" t="s">
        <v>244</v>
      </c>
      <c r="E19" s="12" t="s">
        <v>284</v>
      </c>
      <c r="F19" s="55">
        <v>420</v>
      </c>
      <c r="G19" s="87" t="s">
        <v>1245</v>
      </c>
      <c r="H19" s="10">
        <f>_xlfn.SUMIFS('[3]GT'!$G$3:$G$202,'[3]GT'!$B$3:$B$202,B19,'[3]GT'!$E$3:$E$202,E19)</f>
        <v>14</v>
      </c>
      <c r="I19" s="54">
        <v>60</v>
      </c>
      <c r="J19" s="10">
        <f t="shared" si="0"/>
        <v>46</v>
      </c>
      <c r="K19" s="88" t="str">
        <f t="shared" si="1"/>
        <v>Tiếp tục phát triển</v>
      </c>
      <c r="L19" s="17">
        <v>6</v>
      </c>
      <c r="M19" s="17"/>
      <c r="N19" s="13"/>
      <c r="O19" s="12" t="s">
        <v>1246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444" customFormat="1" ht="48">
      <c r="A20" s="427">
        <f>A19+1</f>
        <v>17</v>
      </c>
      <c r="B20" s="439" t="s">
        <v>822</v>
      </c>
      <c r="C20" s="440" t="s">
        <v>276</v>
      </c>
      <c r="D20" s="440" t="s">
        <v>244</v>
      </c>
      <c r="E20" s="440" t="s">
        <v>284</v>
      </c>
      <c r="F20" s="425">
        <v>420</v>
      </c>
      <c r="G20" s="403" t="s">
        <v>1677</v>
      </c>
      <c r="H20" s="10">
        <f>_xlfn.SUMIFS('[3]GT'!$G$3:$G$202,'[3]GT'!$B$3:$B$202,B20,'[3]GT'!$E$3:$E$202,E20)</f>
        <v>0</v>
      </c>
      <c r="I20" s="441">
        <v>45</v>
      </c>
      <c r="J20" s="432">
        <f>I20-H20</f>
        <v>45</v>
      </c>
      <c r="K20" s="442" t="str">
        <f>IF(J20&gt;0,"Tiếp tục phát triển","Lưu lượng đã hết")</f>
        <v>Tiếp tục phát triển</v>
      </c>
      <c r="L20" s="443">
        <v>7</v>
      </c>
      <c r="M20" s="443"/>
      <c r="N20" s="400"/>
      <c r="O20" s="400"/>
      <c r="P20" s="400"/>
      <c r="Q20" s="400"/>
      <c r="R20" s="400"/>
      <c r="S20" s="400" t="s">
        <v>1678</v>
      </c>
      <c r="T20" s="400"/>
      <c r="U20" s="400"/>
      <c r="V20" s="400"/>
      <c r="W20" s="400"/>
      <c r="X20" s="400"/>
      <c r="Y20" s="400"/>
      <c r="Z20" s="400"/>
      <c r="AA20" s="400"/>
    </row>
    <row r="21" spans="1:27" ht="49.5">
      <c r="A21" s="18">
        <f t="shared" si="2"/>
        <v>18</v>
      </c>
      <c r="B21" s="8" t="s">
        <v>830</v>
      </c>
      <c r="C21" s="12" t="s">
        <v>291</v>
      </c>
      <c r="D21" s="12" t="s">
        <v>244</v>
      </c>
      <c r="E21" s="12" t="s">
        <v>803</v>
      </c>
      <c r="F21" s="55">
        <v>455</v>
      </c>
      <c r="G21" s="12" t="s">
        <v>1058</v>
      </c>
      <c r="H21" s="10">
        <f>_xlfn.SUMIFS('[3]GT'!$G$3:$G$202,'[3]GT'!$B$3:$B$202,B21,'[3]GT'!$E$3:$E$202,E21)</f>
        <v>60</v>
      </c>
      <c r="I21" s="86">
        <v>180</v>
      </c>
      <c r="J21" s="10">
        <f t="shared" si="0"/>
        <v>120</v>
      </c>
      <c r="K21" s="88" t="str">
        <f t="shared" si="1"/>
        <v>Tiếp tục phát triển</v>
      </c>
      <c r="L21" s="17">
        <v>839</v>
      </c>
      <c r="M21" s="1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49.5">
      <c r="A22" s="18">
        <f t="shared" si="2"/>
        <v>19</v>
      </c>
      <c r="B22" s="8" t="s">
        <v>810</v>
      </c>
      <c r="C22" s="12" t="s">
        <v>202</v>
      </c>
      <c r="D22" s="12" t="s">
        <v>244</v>
      </c>
      <c r="E22" s="88" t="s">
        <v>386</v>
      </c>
      <c r="F22" s="124">
        <v>220</v>
      </c>
      <c r="G22" s="12" t="s">
        <v>1028</v>
      </c>
      <c r="H22" s="10">
        <f>_xlfn.SUMIFS('[3]GT'!$G$3:$G$202,'[3]GT'!$B$3:$B$202,B22,'[3]GT'!$E$3:$E$202,E22)</f>
        <v>90</v>
      </c>
      <c r="I22" s="54">
        <v>150</v>
      </c>
      <c r="J22" s="10">
        <f t="shared" si="0"/>
        <v>60</v>
      </c>
      <c r="K22" s="88" t="str">
        <f t="shared" si="1"/>
        <v>Tiếp tục phát triển</v>
      </c>
      <c r="L22" s="17">
        <v>845</v>
      </c>
      <c r="M22" s="17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15.5">
      <c r="A23" s="18">
        <f t="shared" si="2"/>
        <v>20</v>
      </c>
      <c r="B23" s="17" t="s">
        <v>4</v>
      </c>
      <c r="C23" s="88" t="s">
        <v>202</v>
      </c>
      <c r="D23" s="88" t="s">
        <v>244</v>
      </c>
      <c r="E23" s="88" t="s">
        <v>386</v>
      </c>
      <c r="F23" s="124">
        <v>230</v>
      </c>
      <c r="G23" s="88" t="s">
        <v>1029</v>
      </c>
      <c r="H23" s="10">
        <f>_xlfn.SUMIFS('[3]GT'!$G$3:$G$202,'[3]GT'!$B$3:$B$202,B23,'[3]GT'!$E$3:$E$202,E23)</f>
        <v>30</v>
      </c>
      <c r="I23" s="86">
        <v>210</v>
      </c>
      <c r="J23" s="10">
        <f t="shared" si="0"/>
        <v>180</v>
      </c>
      <c r="K23" s="88" t="str">
        <f t="shared" si="1"/>
        <v>Tiếp tục phát triển</v>
      </c>
      <c r="L23" s="17">
        <v>846</v>
      </c>
      <c r="M23" s="17"/>
      <c r="N23" s="88" t="s">
        <v>806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48.5">
      <c r="A24" s="18">
        <f t="shared" si="2"/>
        <v>21</v>
      </c>
      <c r="B24" s="269" t="s">
        <v>1549</v>
      </c>
      <c r="C24" s="88" t="s">
        <v>202</v>
      </c>
      <c r="D24" s="88" t="s">
        <v>244</v>
      </c>
      <c r="E24" s="88" t="s">
        <v>563</v>
      </c>
      <c r="F24" s="124">
        <v>450</v>
      </c>
      <c r="G24" s="88" t="s">
        <v>1550</v>
      </c>
      <c r="H24" s="10">
        <f>_xlfn.SUMIFS('[3]GT'!$G$3:$G$202,'[3]GT'!$B$3:$B$202,B24,'[3]GT'!$E$3:$E$202,E24)</f>
        <v>60</v>
      </c>
      <c r="I24" s="86">
        <v>60</v>
      </c>
      <c r="J24" s="10">
        <f t="shared" si="0"/>
        <v>0</v>
      </c>
      <c r="K24" s="88" t="str">
        <f t="shared" si="1"/>
        <v>Lưu lượng đã hết</v>
      </c>
      <c r="L24" s="17"/>
      <c r="M24" s="17"/>
      <c r="N24" s="88"/>
      <c r="O24" s="13"/>
      <c r="P24" s="13"/>
      <c r="Q24" s="13"/>
      <c r="R24" s="266">
        <v>5066</v>
      </c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158" customFormat="1" ht="49.5">
      <c r="A25" s="18">
        <f t="shared" si="2"/>
        <v>22</v>
      </c>
      <c r="B25" s="157" t="s">
        <v>428</v>
      </c>
      <c r="C25" s="160" t="s">
        <v>302</v>
      </c>
      <c r="D25" s="160" t="s">
        <v>244</v>
      </c>
      <c r="E25" s="160" t="s">
        <v>309</v>
      </c>
      <c r="F25" s="161">
        <v>610</v>
      </c>
      <c r="G25" s="160" t="s">
        <v>429</v>
      </c>
      <c r="H25" s="10">
        <f>_xlfn.SUMIFS('[3]GT'!$G$3:$G$202,'[3]GT'!$B$3:$B$202,B25,'[3]GT'!$E$3:$E$202,E25)</f>
        <v>0</v>
      </c>
      <c r="I25" s="162">
        <v>60</v>
      </c>
      <c r="J25" s="156">
        <f t="shared" si="0"/>
        <v>60</v>
      </c>
      <c r="K25" s="160" t="str">
        <f t="shared" si="1"/>
        <v>Tiếp tục phát triển</v>
      </c>
      <c r="L25" s="157"/>
      <c r="M25" s="177">
        <v>4000</v>
      </c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</row>
    <row r="26" spans="1:27" s="158" customFormat="1" ht="82.5">
      <c r="A26" s="18">
        <f t="shared" si="2"/>
        <v>23</v>
      </c>
      <c r="B26" s="157" t="s">
        <v>430</v>
      </c>
      <c r="C26" s="160" t="s">
        <v>302</v>
      </c>
      <c r="D26" s="160" t="s">
        <v>244</v>
      </c>
      <c r="E26" s="160" t="s">
        <v>309</v>
      </c>
      <c r="F26" s="161">
        <v>600</v>
      </c>
      <c r="G26" s="160" t="s">
        <v>1462</v>
      </c>
      <c r="H26" s="10">
        <f>_xlfn.SUMIFS('[3]GT'!$G$3:$G$202,'[3]GT'!$B$3:$B$202,B26,'[3]GT'!$E$3:$E$202,E26)</f>
        <v>30</v>
      </c>
      <c r="I26" s="162">
        <v>60</v>
      </c>
      <c r="J26" s="156">
        <f t="shared" si="0"/>
        <v>30</v>
      </c>
      <c r="K26" s="160" t="str">
        <f t="shared" si="1"/>
        <v>Tiếp tục phát triển</v>
      </c>
      <c r="L26" s="157"/>
      <c r="M26" s="157">
        <v>4001</v>
      </c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</row>
    <row r="27" spans="1:27" s="158" customFormat="1" ht="49.5">
      <c r="A27" s="18">
        <f t="shared" si="2"/>
        <v>24</v>
      </c>
      <c r="B27" s="157" t="s">
        <v>587</v>
      </c>
      <c r="C27" s="160" t="s">
        <v>302</v>
      </c>
      <c r="D27" s="160" t="s">
        <v>244</v>
      </c>
      <c r="E27" s="160" t="s">
        <v>309</v>
      </c>
      <c r="F27" s="161">
        <v>500</v>
      </c>
      <c r="G27" s="160" t="s">
        <v>586</v>
      </c>
      <c r="H27" s="10">
        <f>_xlfn.SUMIFS('[3]GT'!$G$3:$G$202,'[3]GT'!$B$3:$B$202,B27,'[3]GT'!$E$3:$E$202,E27)</f>
        <v>0</v>
      </c>
      <c r="I27" s="162">
        <v>60</v>
      </c>
      <c r="J27" s="156">
        <f>I27-H27</f>
        <v>60</v>
      </c>
      <c r="K27" s="160" t="str">
        <f t="shared" si="1"/>
        <v>Tiếp tục phát triển</v>
      </c>
      <c r="L27" s="157"/>
      <c r="M27" s="157">
        <v>1222</v>
      </c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</row>
    <row r="28" spans="1:27" s="158" customFormat="1" ht="82.5">
      <c r="A28" s="18">
        <f t="shared" si="2"/>
        <v>25</v>
      </c>
      <c r="B28" s="157" t="s">
        <v>588</v>
      </c>
      <c r="C28" s="160" t="s">
        <v>302</v>
      </c>
      <c r="D28" s="160" t="s">
        <v>244</v>
      </c>
      <c r="E28" s="160" t="s">
        <v>309</v>
      </c>
      <c r="F28" s="161">
        <v>540</v>
      </c>
      <c r="G28" s="160" t="s">
        <v>589</v>
      </c>
      <c r="H28" s="10">
        <f>_xlfn.SUMIFS('[3]GT'!$G$3:$G$202,'[3]GT'!$B$3:$B$202,B28,'[3]GT'!$E$3:$E$202,E28)</f>
        <v>0</v>
      </c>
      <c r="I28" s="162">
        <v>60</v>
      </c>
      <c r="J28" s="156">
        <f>I28-H28</f>
        <v>60</v>
      </c>
      <c r="K28" s="160" t="str">
        <f t="shared" si="1"/>
        <v>Tiếp tục phát triển</v>
      </c>
      <c r="L28" s="157"/>
      <c r="M28" s="157">
        <v>1223</v>
      </c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27" ht="33">
      <c r="A29" s="18">
        <f t="shared" si="2"/>
        <v>26</v>
      </c>
      <c r="B29" s="18" t="s">
        <v>831</v>
      </c>
      <c r="C29" s="12" t="s">
        <v>237</v>
      </c>
      <c r="D29" s="12" t="s">
        <v>244</v>
      </c>
      <c r="E29" s="12" t="s">
        <v>285</v>
      </c>
      <c r="F29" s="55">
        <v>280</v>
      </c>
      <c r="G29" s="12" t="s">
        <v>380</v>
      </c>
      <c r="H29" s="10">
        <f>_xlfn.SUMIFS('[3]GT'!$G$3:$G$202,'[3]GT'!$B$3:$B$202,B29,'[3]GT'!$E$3:$E$202,E29)</f>
        <v>30</v>
      </c>
      <c r="I29" s="54">
        <v>90</v>
      </c>
      <c r="J29" s="10">
        <f t="shared" si="0"/>
        <v>60</v>
      </c>
      <c r="K29" s="88" t="str">
        <f t="shared" si="1"/>
        <v>Tiếp tục phát triển</v>
      </c>
      <c r="L29" s="17">
        <v>61</v>
      </c>
      <c r="M29" s="17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82.5">
      <c r="A30" s="18">
        <f t="shared" si="2"/>
        <v>27</v>
      </c>
      <c r="B30" s="18" t="s">
        <v>1487</v>
      </c>
      <c r="C30" s="12" t="s">
        <v>237</v>
      </c>
      <c r="D30" s="12" t="s">
        <v>244</v>
      </c>
      <c r="E30" s="12" t="s">
        <v>1383</v>
      </c>
      <c r="F30" s="55">
        <v>280</v>
      </c>
      <c r="G30" s="12" t="s">
        <v>1488</v>
      </c>
      <c r="H30" s="10">
        <f>_xlfn.SUMIFS('[3]GT'!$G$3:$G$202,'[3]GT'!$B$3:$B$202,B30,'[3]GT'!$E$3:$E$202,E30)</f>
        <v>30</v>
      </c>
      <c r="I30" s="54">
        <v>120</v>
      </c>
      <c r="J30" s="10">
        <f>I30-H30</f>
        <v>90</v>
      </c>
      <c r="K30" s="88" t="str">
        <f>IF(J30&gt;0,"Tiếp tục phát triển","Lưu lượng đã hết")</f>
        <v>Tiếp tục phát triển</v>
      </c>
      <c r="L30" s="17"/>
      <c r="M30" s="17"/>
      <c r="N30" s="13"/>
      <c r="O30" s="13"/>
      <c r="P30" s="13"/>
      <c r="Q30" s="13">
        <v>4424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63.75">
      <c r="A31" s="18">
        <f t="shared" si="2"/>
        <v>28</v>
      </c>
      <c r="B31" s="18" t="s">
        <v>1085</v>
      </c>
      <c r="C31" s="12" t="s">
        <v>237</v>
      </c>
      <c r="D31" s="12" t="s">
        <v>244</v>
      </c>
      <c r="E31" s="12" t="s">
        <v>1024</v>
      </c>
      <c r="F31" s="55">
        <v>290</v>
      </c>
      <c r="G31" s="12" t="s">
        <v>5</v>
      </c>
      <c r="H31" s="10">
        <f>_xlfn.SUMIFS('[3]GT'!$G$3:$G$202,'[3]GT'!$B$3:$B$202,B31,'[3]GT'!$E$3:$E$202,E31)</f>
        <v>75</v>
      </c>
      <c r="I31" s="54">
        <v>150</v>
      </c>
      <c r="J31" s="10">
        <f t="shared" si="0"/>
        <v>75</v>
      </c>
      <c r="K31" s="88" t="str">
        <f t="shared" si="1"/>
        <v>Tiếp tục phát triển</v>
      </c>
      <c r="L31" s="17">
        <v>65</v>
      </c>
      <c r="M31" s="17"/>
      <c r="N31" s="13"/>
      <c r="O31" s="13"/>
      <c r="P31" s="13"/>
      <c r="Q31" s="13"/>
      <c r="R31" s="13"/>
      <c r="S31" s="13"/>
      <c r="T31" s="13"/>
      <c r="U31" s="284" t="s">
        <v>1741</v>
      </c>
      <c r="V31" s="284"/>
      <c r="W31" s="284"/>
      <c r="X31" s="284"/>
      <c r="Y31" s="284"/>
      <c r="Z31" s="284"/>
      <c r="AA31" s="284"/>
    </row>
    <row r="32" spans="1:27" s="158" customFormat="1" ht="99">
      <c r="A32" s="18">
        <f t="shared" si="2"/>
        <v>29</v>
      </c>
      <c r="B32" s="159" t="s">
        <v>833</v>
      </c>
      <c r="C32" s="154" t="s">
        <v>237</v>
      </c>
      <c r="D32" s="154" t="s">
        <v>244</v>
      </c>
      <c r="E32" s="154" t="s">
        <v>321</v>
      </c>
      <c r="F32" s="155">
        <v>298</v>
      </c>
      <c r="G32" s="154" t="s">
        <v>405</v>
      </c>
      <c r="H32" s="10">
        <f>_xlfn.SUMIFS('[3]GT'!$G$3:$G$202,'[3]GT'!$B$3:$B$202,B32,'[3]GT'!$E$3:$E$202,E32)</f>
        <v>0</v>
      </c>
      <c r="I32" s="163">
        <v>120</v>
      </c>
      <c r="J32" s="163">
        <f t="shared" si="0"/>
        <v>120</v>
      </c>
      <c r="K32" s="88" t="str">
        <f t="shared" si="1"/>
        <v>Tiếp tục phát triển</v>
      </c>
      <c r="L32" s="157"/>
      <c r="M32" s="157">
        <v>3924</v>
      </c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</row>
    <row r="33" spans="1:27" s="158" customFormat="1" ht="82.5">
      <c r="A33" s="18">
        <f t="shared" si="2"/>
        <v>30</v>
      </c>
      <c r="B33" s="159" t="s">
        <v>503</v>
      </c>
      <c r="C33" s="154" t="s">
        <v>248</v>
      </c>
      <c r="D33" s="154" t="s">
        <v>244</v>
      </c>
      <c r="E33" s="154" t="s">
        <v>320</v>
      </c>
      <c r="F33" s="155">
        <v>220</v>
      </c>
      <c r="G33" s="154" t="s">
        <v>1881</v>
      </c>
      <c r="H33" s="10">
        <f>_xlfn.SUMIFS('[3]GT'!$G$3:$G$202,'[3]GT'!$B$3:$B$202,B33,'[3]GT'!$E$3:$E$202,E33)</f>
        <v>150</v>
      </c>
      <c r="I33" s="163">
        <v>300</v>
      </c>
      <c r="J33" s="163">
        <f t="shared" si="0"/>
        <v>150</v>
      </c>
      <c r="K33" s="160" t="str">
        <f t="shared" si="1"/>
        <v>Tiếp tục phát triển</v>
      </c>
      <c r="L33" s="157"/>
      <c r="M33" s="157">
        <v>1176</v>
      </c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</row>
    <row r="34" spans="1:28" s="158" customFormat="1" ht="148.5">
      <c r="A34" s="18">
        <f t="shared" si="2"/>
        <v>31</v>
      </c>
      <c r="B34" s="159" t="s">
        <v>1986</v>
      </c>
      <c r="C34" s="154" t="s">
        <v>248</v>
      </c>
      <c r="D34" s="154" t="s">
        <v>244</v>
      </c>
      <c r="E34" s="154" t="s">
        <v>320</v>
      </c>
      <c r="F34" s="155">
        <v>220</v>
      </c>
      <c r="G34" s="154" t="s">
        <v>1987</v>
      </c>
      <c r="H34" s="10">
        <f>_xlfn.SUMIFS('[3]GT'!$G$3:$G$202,'[3]GT'!$B$3:$B$202,B34,'[3]GT'!$E$3:$E$202,E34)</f>
        <v>60</v>
      </c>
      <c r="I34" s="163">
        <v>60</v>
      </c>
      <c r="J34" s="163">
        <f>I34-H34</f>
        <v>0</v>
      </c>
      <c r="K34" s="160" t="str">
        <f>IF(J34&gt;0,"Tiếp tục phát triển","Lưu lượng đã hết")</f>
        <v>Lưu lượng đã hết</v>
      </c>
      <c r="L34" s="157"/>
      <c r="M34" s="157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644" t="s">
        <v>2016</v>
      </c>
    </row>
    <row r="35" spans="1:27" s="158" customFormat="1" ht="82.5">
      <c r="A35" s="18">
        <f>A34+1</f>
        <v>32</v>
      </c>
      <c r="B35" s="159" t="s">
        <v>504</v>
      </c>
      <c r="C35" s="154" t="s">
        <v>248</v>
      </c>
      <c r="D35" s="154" t="s">
        <v>244</v>
      </c>
      <c r="E35" s="154" t="s">
        <v>299</v>
      </c>
      <c r="F35" s="155">
        <v>220</v>
      </c>
      <c r="G35" s="154" t="s">
        <v>505</v>
      </c>
      <c r="H35" s="10">
        <f>_xlfn.SUMIFS('[3]GT'!$G$3:$G$202,'[3]GT'!$B$3:$B$202,B35,'[3]GT'!$E$3:$E$202,E35)</f>
        <v>60</v>
      </c>
      <c r="I35" s="163">
        <v>120</v>
      </c>
      <c r="J35" s="163">
        <f t="shared" si="0"/>
        <v>60</v>
      </c>
      <c r="K35" s="160" t="str">
        <f t="shared" si="1"/>
        <v>Tiếp tục phát triển</v>
      </c>
      <c r="L35" s="157"/>
      <c r="M35" s="157">
        <v>1177</v>
      </c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</row>
    <row r="36" spans="1:28" s="158" customFormat="1" ht="99">
      <c r="A36" s="18"/>
      <c r="B36" s="153" t="s">
        <v>1845</v>
      </c>
      <c r="C36" s="164" t="s">
        <v>248</v>
      </c>
      <c r="D36" s="164" t="s">
        <v>244</v>
      </c>
      <c r="E36" s="164" t="s">
        <v>1843</v>
      </c>
      <c r="F36" s="156">
        <v>220</v>
      </c>
      <c r="G36" s="154" t="s">
        <v>1846</v>
      </c>
      <c r="H36" s="10">
        <f>_xlfn.SUMIFS('[3]GT'!$G$3:$G$202,'[3]GT'!$B$3:$B$202,B36,'[3]GT'!$E$3:$E$202,E36)</f>
        <v>30</v>
      </c>
      <c r="I36" s="156">
        <v>30</v>
      </c>
      <c r="J36" s="156">
        <f t="shared" si="0"/>
        <v>0</v>
      </c>
      <c r="K36" s="154" t="str">
        <f>IF(J36&gt;0,"Tiếp tục phát triển","Lưu lượng đã hết")</f>
        <v>Lưu lượng đã hết</v>
      </c>
      <c r="L36" s="157"/>
      <c r="M36" s="157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644" t="s">
        <v>2016</v>
      </c>
    </row>
    <row r="37" spans="1:27" s="158" customFormat="1" ht="66">
      <c r="A37" s="18">
        <f>A35+1</f>
        <v>33</v>
      </c>
      <c r="B37" s="153" t="s">
        <v>834</v>
      </c>
      <c r="C37" s="154" t="s">
        <v>293</v>
      </c>
      <c r="D37" s="154" t="s">
        <v>244</v>
      </c>
      <c r="E37" s="154" t="s">
        <v>259</v>
      </c>
      <c r="F37" s="155">
        <v>240</v>
      </c>
      <c r="G37" s="154" t="s">
        <v>354</v>
      </c>
      <c r="H37" s="10">
        <f>_xlfn.SUMIFS('[3]GT'!$G$3:$G$202,'[3]GT'!$B$3:$B$202,B37,'[3]GT'!$E$3:$E$202,E37)</f>
        <v>30</v>
      </c>
      <c r="I37" s="156">
        <v>180</v>
      </c>
      <c r="J37" s="156">
        <f t="shared" si="0"/>
        <v>150</v>
      </c>
      <c r="K37" s="160" t="str">
        <f t="shared" si="1"/>
        <v>Tiếp tục phát triển</v>
      </c>
      <c r="L37" s="157">
        <v>809</v>
      </c>
      <c r="M37" s="160" t="s">
        <v>776</v>
      </c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</row>
    <row r="38" spans="1:27" s="448" customFormat="1" ht="148.5">
      <c r="A38" s="427">
        <f t="shared" si="2"/>
        <v>34</v>
      </c>
      <c r="B38" s="439" t="s">
        <v>835</v>
      </c>
      <c r="C38" s="440" t="s">
        <v>293</v>
      </c>
      <c r="D38" s="440" t="s">
        <v>244</v>
      </c>
      <c r="E38" s="440" t="s">
        <v>253</v>
      </c>
      <c r="F38" s="425">
        <v>260</v>
      </c>
      <c r="G38" s="440" t="s">
        <v>1619</v>
      </c>
      <c r="H38" s="10">
        <f>_xlfn.SUMIFS('[3]GT'!$G$3:$G$202,'[3]GT'!$B$3:$B$202,B38,'[3]GT'!$E$3:$E$202,E38)</f>
        <v>0</v>
      </c>
      <c r="I38" s="441">
        <v>300</v>
      </c>
      <c r="J38" s="432">
        <f t="shared" si="0"/>
        <v>300</v>
      </c>
      <c r="K38" s="442" t="str">
        <f t="shared" si="1"/>
        <v>Tiếp tục phát triển</v>
      </c>
      <c r="L38" s="443">
        <v>810</v>
      </c>
      <c r="M38" s="445"/>
      <c r="N38" s="446"/>
      <c r="O38" s="446"/>
      <c r="P38" s="446"/>
      <c r="Q38" s="446"/>
      <c r="R38" s="446"/>
      <c r="S38" s="447" t="s">
        <v>1620</v>
      </c>
      <c r="T38" s="446"/>
      <c r="U38" s="446"/>
      <c r="V38" s="446"/>
      <c r="W38" s="446"/>
      <c r="X38" s="446"/>
      <c r="Y38" s="446"/>
      <c r="Z38" s="446"/>
      <c r="AA38" s="446"/>
    </row>
    <row r="39" spans="1:27" s="158" customFormat="1" ht="99">
      <c r="A39" s="18">
        <f t="shared" si="2"/>
        <v>35</v>
      </c>
      <c r="B39" s="153" t="s">
        <v>798</v>
      </c>
      <c r="C39" s="154" t="s">
        <v>293</v>
      </c>
      <c r="D39" s="154" t="s">
        <v>244</v>
      </c>
      <c r="E39" s="154" t="s">
        <v>794</v>
      </c>
      <c r="F39" s="155">
        <v>218</v>
      </c>
      <c r="G39" s="154" t="s">
        <v>353</v>
      </c>
      <c r="H39" s="10">
        <f>_xlfn.SUMIFS('[3]GT'!$G$3:$G$202,'[3]GT'!$B$3:$B$202,B39,'[3]GT'!$E$3:$E$202,E39)</f>
        <v>180</v>
      </c>
      <c r="I39" s="156">
        <v>300</v>
      </c>
      <c r="J39" s="156">
        <f t="shared" si="0"/>
        <v>120</v>
      </c>
      <c r="K39" s="160" t="str">
        <f t="shared" si="1"/>
        <v>Tiếp tục phát triển</v>
      </c>
      <c r="L39" s="157">
        <v>808</v>
      </c>
      <c r="M39" s="160" t="s">
        <v>775</v>
      </c>
      <c r="N39" s="160" t="s">
        <v>797</v>
      </c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</row>
    <row r="40" spans="1:27" s="158" customFormat="1" ht="33">
      <c r="A40" s="18">
        <f t="shared" si="2"/>
        <v>36</v>
      </c>
      <c r="B40" s="153" t="s">
        <v>921</v>
      </c>
      <c r="C40" s="154" t="s">
        <v>293</v>
      </c>
      <c r="D40" s="154" t="s">
        <v>244</v>
      </c>
      <c r="E40" s="154" t="s">
        <v>914</v>
      </c>
      <c r="F40" s="155">
        <v>180</v>
      </c>
      <c r="G40" s="154" t="s">
        <v>922</v>
      </c>
      <c r="H40" s="10">
        <f>_xlfn.SUMIFS('[3]GT'!$G$3:$G$202,'[3]GT'!$B$3:$B$202,B40,'[3]GT'!$E$3:$E$202,E40)</f>
        <v>0</v>
      </c>
      <c r="I40" s="156">
        <v>150</v>
      </c>
      <c r="J40" s="156">
        <f>I40-H40</f>
        <v>150</v>
      </c>
      <c r="K40" s="160" t="str">
        <f>IF(J40&gt;0,"Tiếp tục phát triển","Lưu lượng đã hết")</f>
        <v>Tiếp tục phát triển</v>
      </c>
      <c r="L40" s="157"/>
      <c r="M40" s="160"/>
      <c r="N40" s="242">
        <v>2636</v>
      </c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</row>
    <row r="41" spans="1:27" s="158" customFormat="1" ht="66">
      <c r="A41" s="18">
        <f t="shared" si="2"/>
        <v>37</v>
      </c>
      <c r="B41" s="153" t="s">
        <v>539</v>
      </c>
      <c r="C41" s="164" t="s">
        <v>249</v>
      </c>
      <c r="D41" s="164" t="s">
        <v>244</v>
      </c>
      <c r="E41" s="164" t="s">
        <v>540</v>
      </c>
      <c r="F41" s="156">
        <v>260</v>
      </c>
      <c r="G41" s="154" t="s">
        <v>541</v>
      </c>
      <c r="H41" s="10">
        <f>_xlfn.SUMIFS('[3]GT'!$G$3:$G$202,'[3]GT'!$B$3:$B$202,B41,'[3]GT'!$E$3:$E$202,E41)</f>
        <v>0</v>
      </c>
      <c r="I41" s="156">
        <v>60</v>
      </c>
      <c r="J41" s="156">
        <f t="shared" si="0"/>
        <v>60</v>
      </c>
      <c r="K41" s="154" t="str">
        <f t="shared" si="1"/>
        <v>Tiếp tục phát triển</v>
      </c>
      <c r="L41" s="157"/>
      <c r="M41" s="157">
        <v>1196</v>
      </c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</row>
    <row r="42" spans="1:27" s="158" customFormat="1" ht="128.25" customHeight="1">
      <c r="A42" s="18">
        <f t="shared" si="2"/>
        <v>38</v>
      </c>
      <c r="B42" s="153" t="s">
        <v>1651</v>
      </c>
      <c r="C42" s="164" t="s">
        <v>1650</v>
      </c>
      <c r="D42" s="164" t="s">
        <v>244</v>
      </c>
      <c r="E42" s="164" t="s">
        <v>738</v>
      </c>
      <c r="F42" s="156">
        <v>180</v>
      </c>
      <c r="G42" s="154" t="s">
        <v>1652</v>
      </c>
      <c r="H42" s="10">
        <f>_xlfn.SUMIFS('[3]GT'!$G$3:$G$202,'[3]GT'!$B$3:$B$202,B42,'[3]GT'!$E$3:$E$202,E42)</f>
        <v>60</v>
      </c>
      <c r="I42" s="156">
        <v>60</v>
      </c>
      <c r="J42" s="156">
        <f t="shared" si="0"/>
        <v>0</v>
      </c>
      <c r="K42" s="154" t="str">
        <f t="shared" si="1"/>
        <v>Lưu lượng đã hết</v>
      </c>
      <c r="L42" s="157"/>
      <c r="M42" s="157"/>
      <c r="N42" s="165"/>
      <c r="O42" s="165"/>
      <c r="P42" s="165"/>
      <c r="Q42" s="165"/>
      <c r="R42" s="165"/>
      <c r="S42" s="266">
        <v>5566</v>
      </c>
      <c r="T42" s="165"/>
      <c r="U42" s="165"/>
      <c r="V42" s="165"/>
      <c r="W42" s="165"/>
      <c r="X42" s="165"/>
      <c r="Y42" s="165"/>
      <c r="Z42" s="165"/>
      <c r="AA42" s="165"/>
    </row>
    <row r="43" spans="1:27" s="158" customFormat="1" ht="128.25" customHeight="1">
      <c r="A43" s="18">
        <f t="shared" si="2"/>
        <v>39</v>
      </c>
      <c r="B43" s="153" t="s">
        <v>1692</v>
      </c>
      <c r="C43" s="164" t="s">
        <v>1650</v>
      </c>
      <c r="D43" s="164" t="s">
        <v>244</v>
      </c>
      <c r="E43" s="164" t="s">
        <v>1234</v>
      </c>
      <c r="F43" s="156">
        <v>190</v>
      </c>
      <c r="G43" s="154" t="s">
        <v>1693</v>
      </c>
      <c r="H43" s="10">
        <f>_xlfn.SUMIFS('[3]GT'!$G$3:$G$202,'[3]GT'!$B$3:$B$202,B43,'[3]GT'!$E$3:$E$202,E43)</f>
        <v>30</v>
      </c>
      <c r="I43" s="156">
        <v>60</v>
      </c>
      <c r="J43" s="156">
        <f>I43-H43</f>
        <v>30</v>
      </c>
      <c r="K43" s="154" t="str">
        <f>IF(J43&gt;0,"Tiếp tục phát triển","Lưu lượng đã hết")</f>
        <v>Tiếp tục phát triển</v>
      </c>
      <c r="L43" s="157"/>
      <c r="M43" s="157"/>
      <c r="N43" s="165"/>
      <c r="O43" s="165"/>
      <c r="P43" s="165"/>
      <c r="Q43" s="165"/>
      <c r="R43" s="165"/>
      <c r="S43" s="266"/>
      <c r="T43" s="165"/>
      <c r="U43" s="165"/>
      <c r="V43" s="165"/>
      <c r="W43" s="165"/>
      <c r="X43" s="165"/>
      <c r="Y43" s="165"/>
      <c r="Z43" s="165"/>
      <c r="AA43" s="165"/>
    </row>
    <row r="44" spans="1:27" s="72" customFormat="1" ht="47.25">
      <c r="A44" s="18">
        <f t="shared" si="2"/>
        <v>40</v>
      </c>
      <c r="B44" s="114" t="s">
        <v>1292</v>
      </c>
      <c r="C44" s="78" t="s">
        <v>249</v>
      </c>
      <c r="D44" s="78" t="s">
        <v>244</v>
      </c>
      <c r="E44" s="78" t="s">
        <v>254</v>
      </c>
      <c r="F44" s="118">
        <v>340</v>
      </c>
      <c r="G44" s="115" t="s">
        <v>1370</v>
      </c>
      <c r="H44" s="10">
        <f>_xlfn.SUMIFS('[3]GT'!$G$3:$G$202,'[3]GT'!$B$3:$B$202,B44,'[3]GT'!$E$3:$E$202,E44)</f>
        <v>0</v>
      </c>
      <c r="I44" s="118">
        <v>120</v>
      </c>
      <c r="J44" s="118">
        <f t="shared" si="0"/>
        <v>120</v>
      </c>
      <c r="K44" s="115" t="str">
        <f t="shared" si="1"/>
        <v>Tiếp tục phát triển</v>
      </c>
      <c r="L44" s="100"/>
      <c r="M44" s="100"/>
      <c r="N44" s="121"/>
      <c r="O44" s="121">
        <v>3387</v>
      </c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</row>
    <row r="45" spans="1:27" ht="33">
      <c r="A45" s="18">
        <f t="shared" si="2"/>
        <v>41</v>
      </c>
      <c r="B45" s="8" t="s">
        <v>836</v>
      </c>
      <c r="C45" s="12" t="s">
        <v>238</v>
      </c>
      <c r="D45" s="12" t="s">
        <v>244</v>
      </c>
      <c r="E45" s="12" t="s">
        <v>287</v>
      </c>
      <c r="F45" s="55">
        <v>400</v>
      </c>
      <c r="G45" s="12" t="s">
        <v>355</v>
      </c>
      <c r="H45" s="10">
        <f>_xlfn.SUMIFS('[3]GT'!$G$3:$G$202,'[3]GT'!$B$3:$B$202,B45,'[3]GT'!$E$3:$E$202,E45)</f>
        <v>90</v>
      </c>
      <c r="I45" s="54">
        <v>90</v>
      </c>
      <c r="J45" s="10">
        <f t="shared" si="0"/>
        <v>0</v>
      </c>
      <c r="K45" s="88" t="str">
        <f t="shared" si="1"/>
        <v>Lưu lượng đã hết</v>
      </c>
      <c r="L45" s="17">
        <v>826</v>
      </c>
      <c r="M45" s="17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60">
      <c r="A46" s="18">
        <f t="shared" si="2"/>
        <v>42</v>
      </c>
      <c r="B46" s="291" t="s">
        <v>1633</v>
      </c>
      <c r="C46" s="12" t="s">
        <v>238</v>
      </c>
      <c r="D46" s="12" t="s">
        <v>244</v>
      </c>
      <c r="E46" s="12" t="s">
        <v>1629</v>
      </c>
      <c r="F46" s="55"/>
      <c r="G46" s="269" t="s">
        <v>1634</v>
      </c>
      <c r="H46" s="10">
        <f>_xlfn.SUMIFS('[3]GT'!$G$3:$G$202,'[3]GT'!$B$3:$B$202,B46,'[3]GT'!$E$3:$E$202,E46)</f>
        <v>0</v>
      </c>
      <c r="I46" s="54">
        <v>60</v>
      </c>
      <c r="J46" s="10">
        <f>I46-H46</f>
        <v>60</v>
      </c>
      <c r="K46" s="88" t="str">
        <f>IF(J46&gt;0,"Tiếp tục phát triển","Lưu lượng đã hết")</f>
        <v>Tiếp tục phát triển</v>
      </c>
      <c r="L46" s="17"/>
      <c r="M46" s="17"/>
      <c r="N46" s="13"/>
      <c r="O46" s="13"/>
      <c r="P46" s="13"/>
      <c r="Q46" s="13"/>
      <c r="R46" s="13"/>
      <c r="S46" s="13">
        <v>5556</v>
      </c>
      <c r="T46" s="13"/>
      <c r="U46" s="13"/>
      <c r="V46" s="13"/>
      <c r="W46" s="13"/>
      <c r="X46" s="13"/>
      <c r="Y46" s="13"/>
      <c r="Z46" s="13"/>
      <c r="AA46" s="13"/>
    </row>
    <row r="47" spans="1:27" ht="60">
      <c r="A47" s="18">
        <f t="shared" si="2"/>
        <v>43</v>
      </c>
      <c r="B47" s="292" t="s">
        <v>1725</v>
      </c>
      <c r="C47" s="12" t="s">
        <v>238</v>
      </c>
      <c r="D47" s="12" t="s">
        <v>244</v>
      </c>
      <c r="E47" s="12" t="s">
        <v>239</v>
      </c>
      <c r="F47" s="55">
        <v>343</v>
      </c>
      <c r="G47" s="269" t="s">
        <v>1726</v>
      </c>
      <c r="H47" s="10">
        <f>_xlfn.SUMIFS('[3]GT'!$G$3:$G$202,'[3]GT'!$B$3:$B$202,B47,'[3]GT'!$E$3:$E$202,E47)</f>
        <v>60</v>
      </c>
      <c r="I47" s="54">
        <v>60</v>
      </c>
      <c r="J47" s="10">
        <f t="shared" si="0"/>
        <v>0</v>
      </c>
      <c r="K47" s="88" t="str">
        <f t="shared" si="1"/>
        <v>Lưu lượng đã hết</v>
      </c>
      <c r="L47" s="17"/>
      <c r="M47" s="17"/>
      <c r="N47" s="13"/>
      <c r="O47" s="13"/>
      <c r="P47" s="13"/>
      <c r="Q47" s="13"/>
      <c r="R47" s="13"/>
      <c r="S47" s="13">
        <v>5556</v>
      </c>
      <c r="T47" s="13">
        <v>5944</v>
      </c>
      <c r="U47" s="13"/>
      <c r="V47" s="13"/>
      <c r="W47" s="13"/>
      <c r="X47" s="13"/>
      <c r="Y47" s="13"/>
      <c r="Z47" s="13"/>
      <c r="AA47" s="13"/>
    </row>
    <row r="48" spans="1:27" ht="115.5">
      <c r="A48" s="18">
        <f t="shared" si="2"/>
        <v>44</v>
      </c>
      <c r="B48" s="292" t="s">
        <v>1775</v>
      </c>
      <c r="C48" s="12" t="s">
        <v>238</v>
      </c>
      <c r="D48" s="12" t="s">
        <v>244</v>
      </c>
      <c r="E48" s="12" t="s">
        <v>239</v>
      </c>
      <c r="F48" s="55">
        <v>345</v>
      </c>
      <c r="G48" s="269" t="s">
        <v>1777</v>
      </c>
      <c r="H48" s="10">
        <f>_xlfn.SUMIFS('[3]GT'!$G$3:$G$202,'[3]GT'!$B$3:$B$202,B48,'[3]GT'!$E$3:$E$202,E48)</f>
        <v>0</v>
      </c>
      <c r="I48" s="54">
        <v>30</v>
      </c>
      <c r="J48" s="10">
        <f>I48-H48</f>
        <v>30</v>
      </c>
      <c r="K48" s="88" t="str">
        <f>IF(J48&gt;0,"Tiếp tục phát triển","Lưu lượng đã hết")</f>
        <v>Tiếp tục phát triển</v>
      </c>
      <c r="L48" s="17"/>
      <c r="M48" s="17"/>
      <c r="N48" s="13"/>
      <c r="O48" s="13"/>
      <c r="P48" s="13"/>
      <c r="Q48" s="13"/>
      <c r="R48" s="13"/>
      <c r="S48" s="13"/>
      <c r="T48" s="13"/>
      <c r="U48" s="13"/>
      <c r="V48" s="102" t="s">
        <v>1776</v>
      </c>
      <c r="W48" s="13"/>
      <c r="X48" s="13"/>
      <c r="Y48" s="13"/>
      <c r="Z48" s="102" t="s">
        <v>1929</v>
      </c>
      <c r="AA48" s="102"/>
    </row>
    <row r="49" spans="1:27" s="76" customFormat="1" ht="82.5">
      <c r="A49" s="18">
        <f t="shared" si="2"/>
        <v>45</v>
      </c>
      <c r="B49" s="8" t="s">
        <v>837</v>
      </c>
      <c r="C49" s="9" t="s">
        <v>294</v>
      </c>
      <c r="D49" s="9" t="s">
        <v>244</v>
      </c>
      <c r="E49" s="9" t="s">
        <v>221</v>
      </c>
      <c r="F49" s="10">
        <v>220</v>
      </c>
      <c r="G49" s="9" t="s">
        <v>360</v>
      </c>
      <c r="H49" s="10">
        <f>_xlfn.SUMIFS('[3]GT'!$G$3:$G$202,'[3]GT'!$B$3:$B$202,B49,'[3]GT'!$E$3:$E$202,E49)</f>
        <v>90</v>
      </c>
      <c r="I49" s="54">
        <v>120</v>
      </c>
      <c r="J49" s="10">
        <f t="shared" si="0"/>
        <v>30</v>
      </c>
      <c r="K49" s="88" t="str">
        <f t="shared" si="1"/>
        <v>Tiếp tục phát triển</v>
      </c>
      <c r="L49" s="17">
        <v>864</v>
      </c>
      <c r="M49" s="171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s="172" customFormat="1" ht="49.5">
      <c r="A50" s="18">
        <f t="shared" si="2"/>
        <v>46</v>
      </c>
      <c r="B50" s="153" t="s">
        <v>594</v>
      </c>
      <c r="C50" s="164" t="s">
        <v>294</v>
      </c>
      <c r="D50" s="164" t="s">
        <v>244</v>
      </c>
      <c r="E50" s="164" t="s">
        <v>221</v>
      </c>
      <c r="F50" s="156">
        <v>195</v>
      </c>
      <c r="G50" s="164" t="s">
        <v>595</v>
      </c>
      <c r="H50" s="10">
        <f>_xlfn.SUMIFS('[3]GT'!$G$3:$G$202,'[3]GT'!$B$3:$B$202,B50,'[3]GT'!$E$3:$E$202,E50)</f>
        <v>30</v>
      </c>
      <c r="I50" s="156">
        <v>60</v>
      </c>
      <c r="J50" s="156">
        <f t="shared" si="0"/>
        <v>30</v>
      </c>
      <c r="K50" s="160" t="str">
        <f t="shared" si="1"/>
        <v>Tiếp tục phát triển</v>
      </c>
      <c r="L50" s="157"/>
      <c r="M50" s="157">
        <v>1226</v>
      </c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</row>
    <row r="51" spans="1:27" s="158" customFormat="1" ht="49.5">
      <c r="A51" s="18">
        <f t="shared" si="2"/>
        <v>47</v>
      </c>
      <c r="B51" s="153" t="s">
        <v>435</v>
      </c>
      <c r="C51" s="164" t="s">
        <v>294</v>
      </c>
      <c r="D51" s="164" t="s">
        <v>244</v>
      </c>
      <c r="E51" s="164" t="s">
        <v>221</v>
      </c>
      <c r="F51" s="156">
        <v>195</v>
      </c>
      <c r="G51" s="164" t="s">
        <v>436</v>
      </c>
      <c r="H51" s="10">
        <f>_xlfn.SUMIFS('[3]GT'!$G$3:$G$202,'[3]GT'!$B$3:$B$202,B51,'[3]GT'!$E$3:$E$202,E51)</f>
        <v>0</v>
      </c>
      <c r="I51" s="163">
        <v>60</v>
      </c>
      <c r="J51" s="156">
        <f t="shared" si="0"/>
        <v>60</v>
      </c>
      <c r="K51" s="160" t="str">
        <f t="shared" si="1"/>
        <v>Tiếp tục phát triển</v>
      </c>
      <c r="L51" s="157"/>
      <c r="M51" s="157">
        <v>4004</v>
      </c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</row>
    <row r="52" spans="1:27" s="158" customFormat="1" ht="49.5">
      <c r="A52" s="18">
        <f t="shared" si="2"/>
        <v>48</v>
      </c>
      <c r="B52" s="153" t="s">
        <v>596</v>
      </c>
      <c r="C52" s="164" t="s">
        <v>294</v>
      </c>
      <c r="D52" s="164" t="s">
        <v>244</v>
      </c>
      <c r="E52" s="164" t="s">
        <v>227</v>
      </c>
      <c r="F52" s="156">
        <v>250</v>
      </c>
      <c r="G52" s="164" t="s">
        <v>597</v>
      </c>
      <c r="H52" s="10">
        <f>_xlfn.SUMIFS('[3]GT'!$G$3:$G$202,'[3]GT'!$B$3:$B$202,B52,'[3]GT'!$E$3:$E$202,E52)</f>
        <v>0</v>
      </c>
      <c r="I52" s="163">
        <v>60</v>
      </c>
      <c r="J52" s="156">
        <f>I52-H52</f>
        <v>60</v>
      </c>
      <c r="K52" s="160" t="str">
        <f t="shared" si="1"/>
        <v>Tiếp tục phát triển</v>
      </c>
      <c r="L52" s="157"/>
      <c r="M52" s="157">
        <v>1227</v>
      </c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</row>
    <row r="53" spans="1:27" ht="33">
      <c r="A53" s="18">
        <f t="shared" si="2"/>
        <v>49</v>
      </c>
      <c r="B53" s="8" t="s">
        <v>838</v>
      </c>
      <c r="C53" s="12" t="s">
        <v>294</v>
      </c>
      <c r="D53" s="12" t="s">
        <v>244</v>
      </c>
      <c r="E53" s="12" t="s">
        <v>288</v>
      </c>
      <c r="F53" s="55">
        <v>245</v>
      </c>
      <c r="G53" s="87" t="s">
        <v>839</v>
      </c>
      <c r="H53" s="10">
        <f>_xlfn.SUMIFS('[3]GT'!$G$3:$G$202,'[3]GT'!$B$3:$B$202,B53,'[3]GT'!$E$3:$E$202,E53)</f>
        <v>30</v>
      </c>
      <c r="I53" s="54">
        <v>60</v>
      </c>
      <c r="J53" s="10">
        <f t="shared" si="0"/>
        <v>30</v>
      </c>
      <c r="K53" s="88" t="str">
        <f t="shared" si="1"/>
        <v>Tiếp tục phát triển</v>
      </c>
      <c r="L53" s="8">
        <v>865</v>
      </c>
      <c r="M53" s="17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82.5">
      <c r="A54" s="18">
        <f t="shared" si="2"/>
        <v>50</v>
      </c>
      <c r="B54" s="8" t="s">
        <v>840</v>
      </c>
      <c r="C54" s="12" t="s">
        <v>294</v>
      </c>
      <c r="D54" s="12" t="s">
        <v>244</v>
      </c>
      <c r="E54" s="12" t="s">
        <v>288</v>
      </c>
      <c r="F54" s="55">
        <v>233</v>
      </c>
      <c r="G54" s="87" t="s">
        <v>841</v>
      </c>
      <c r="H54" s="10">
        <f>_xlfn.SUMIFS('[3]GT'!$G$3:$G$202,'[3]GT'!$B$3:$B$202,B54,'[3]GT'!$E$3:$E$202,E54)</f>
        <v>0</v>
      </c>
      <c r="I54" s="54">
        <v>60</v>
      </c>
      <c r="J54" s="10">
        <f>I54-H54</f>
        <v>60</v>
      </c>
      <c r="K54" s="88" t="str">
        <f>IF(J54&gt;0,"Tiếp tục phát triển","Lưu lượng đã hết")</f>
        <v>Tiếp tục phát triển</v>
      </c>
      <c r="L54" s="8">
        <v>866</v>
      </c>
      <c r="M54" s="17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49.5">
      <c r="A55" s="18">
        <f t="shared" si="2"/>
        <v>51</v>
      </c>
      <c r="B55" s="8" t="s">
        <v>1303</v>
      </c>
      <c r="C55" s="12" t="s">
        <v>294</v>
      </c>
      <c r="D55" s="12" t="s">
        <v>244</v>
      </c>
      <c r="E55" s="12" t="s">
        <v>1304</v>
      </c>
      <c r="F55" s="55">
        <v>140</v>
      </c>
      <c r="G55" s="87" t="s">
        <v>1305</v>
      </c>
      <c r="H55" s="10">
        <f>_xlfn.SUMIFS('[3]GT'!$G$3:$G$202,'[3]GT'!$B$3:$B$202,B55,'[3]GT'!$E$3:$E$202,E55)</f>
        <v>30</v>
      </c>
      <c r="I55" s="54">
        <v>60</v>
      </c>
      <c r="J55" s="10">
        <f>I55-H55</f>
        <v>30</v>
      </c>
      <c r="K55" s="88" t="str">
        <f>IF(J55&gt;0,"Tiếp tục phát triển","Lưu lượng đã hết")</f>
        <v>Tiếp tục phát triển</v>
      </c>
      <c r="L55" s="8"/>
      <c r="M55" s="17"/>
      <c r="N55" s="13"/>
      <c r="O55" s="13">
        <v>3396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s="14" customFormat="1" ht="49.5">
      <c r="A56" s="18">
        <f t="shared" si="2"/>
        <v>52</v>
      </c>
      <c r="B56" s="8" t="s">
        <v>842</v>
      </c>
      <c r="C56" s="12" t="s">
        <v>275</v>
      </c>
      <c r="D56" s="12" t="s">
        <v>244</v>
      </c>
      <c r="E56" s="12" t="s">
        <v>289</v>
      </c>
      <c r="F56" s="55">
        <v>600</v>
      </c>
      <c r="G56" s="12" t="s">
        <v>356</v>
      </c>
      <c r="H56" s="10">
        <f>_xlfn.SUMIFS('[3]GT'!$G$3:$G$202,'[3]GT'!$B$3:$B$202,B56,'[3]GT'!$E$3:$E$202,E56)</f>
        <v>30</v>
      </c>
      <c r="I56" s="54">
        <v>120</v>
      </c>
      <c r="J56" s="10">
        <f t="shared" si="0"/>
        <v>90</v>
      </c>
      <c r="K56" s="88" t="str">
        <f t="shared" si="1"/>
        <v>Tiếp tục phát triển</v>
      </c>
      <c r="L56" s="17">
        <v>852</v>
      </c>
      <c r="M56" s="169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</row>
    <row r="57" spans="1:27" s="14" customFormat="1" ht="82.5">
      <c r="A57" s="18">
        <f t="shared" si="2"/>
        <v>53</v>
      </c>
      <c r="B57" s="8" t="s">
        <v>1407</v>
      </c>
      <c r="C57" s="12" t="s">
        <v>275</v>
      </c>
      <c r="D57" s="12" t="s">
        <v>244</v>
      </c>
      <c r="E57" s="12" t="s">
        <v>289</v>
      </c>
      <c r="F57" s="55">
        <v>550</v>
      </c>
      <c r="G57" s="12" t="s">
        <v>1408</v>
      </c>
      <c r="H57" s="10">
        <f>_xlfn.SUMIFS('[3]GT'!$G$3:$G$202,'[3]GT'!$B$3:$B$202,B57,'[3]GT'!$E$3:$E$202,E57)</f>
        <v>0</v>
      </c>
      <c r="I57" s="54">
        <v>120</v>
      </c>
      <c r="J57" s="10">
        <f>I57-H57</f>
        <v>120</v>
      </c>
      <c r="K57" s="88" t="str">
        <f>IF(J57&gt;0,"Tiếp tục phát triển","Lưu lượng đã hết")</f>
        <v>Tiếp tục phát triển</v>
      </c>
      <c r="L57" s="17"/>
      <c r="M57" s="169"/>
      <c r="N57" s="191"/>
      <c r="O57" s="191"/>
      <c r="P57" s="191">
        <v>4002</v>
      </c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</row>
    <row r="58" spans="1:27" s="14" customFormat="1" ht="82.5">
      <c r="A58" s="18">
        <f t="shared" si="2"/>
        <v>54</v>
      </c>
      <c r="B58" s="8" t="s">
        <v>1443</v>
      </c>
      <c r="C58" s="12" t="s">
        <v>275</v>
      </c>
      <c r="D58" s="12" t="s">
        <v>244</v>
      </c>
      <c r="E58" s="12" t="s">
        <v>1398</v>
      </c>
      <c r="F58" s="55">
        <v>560</v>
      </c>
      <c r="G58" s="12" t="s">
        <v>1399</v>
      </c>
      <c r="H58" s="10">
        <f>_xlfn.SUMIFS('[3]GT'!$G$3:$G$202,'[3]GT'!$B$3:$B$202,B58,'[3]GT'!$E$3:$E$202,E58)</f>
        <v>30</v>
      </c>
      <c r="I58" s="54">
        <v>120</v>
      </c>
      <c r="J58" s="10">
        <f>I58-H58</f>
        <v>90</v>
      </c>
      <c r="K58" s="88" t="str">
        <f>IF(J58&gt;0,"Tiếp tục phát triển","Lưu lượng đã hết")</f>
        <v>Tiếp tục phát triển</v>
      </c>
      <c r="L58" s="17"/>
      <c r="M58" s="169"/>
      <c r="N58" s="191"/>
      <c r="O58" s="191"/>
      <c r="P58" s="191">
        <v>3951</v>
      </c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</row>
    <row r="59" spans="1:27" ht="82.5">
      <c r="A59" s="18">
        <f t="shared" si="2"/>
        <v>55</v>
      </c>
      <c r="B59" s="17" t="s">
        <v>6</v>
      </c>
      <c r="C59" s="88" t="s">
        <v>274</v>
      </c>
      <c r="D59" s="88" t="s">
        <v>244</v>
      </c>
      <c r="E59" s="88" t="s">
        <v>357</v>
      </c>
      <c r="F59" s="70">
        <v>450</v>
      </c>
      <c r="G59" s="12" t="s">
        <v>358</v>
      </c>
      <c r="H59" s="10">
        <f>_xlfn.SUMIFS('[3]GT'!$G$3:$G$202,'[3]GT'!$B$3:$B$202,B59,'[3]GT'!$E$3:$E$202,E59)</f>
        <v>0</v>
      </c>
      <c r="I59" s="86">
        <v>60</v>
      </c>
      <c r="J59" s="10">
        <f t="shared" si="0"/>
        <v>60</v>
      </c>
      <c r="K59" s="88" t="str">
        <f t="shared" si="1"/>
        <v>Tiếp tục phát triển</v>
      </c>
      <c r="L59" s="17">
        <v>856</v>
      </c>
      <c r="M59" s="17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82.5">
      <c r="A60" s="18">
        <f>A59+1</f>
        <v>56</v>
      </c>
      <c r="B60" s="8" t="s">
        <v>843</v>
      </c>
      <c r="C60" s="12" t="s">
        <v>274</v>
      </c>
      <c r="D60" s="12" t="s">
        <v>244</v>
      </c>
      <c r="E60" s="12" t="s">
        <v>215</v>
      </c>
      <c r="F60" s="55">
        <v>435</v>
      </c>
      <c r="G60" s="12" t="s">
        <v>359</v>
      </c>
      <c r="H60" s="10">
        <f>_xlfn.SUMIFS('[3]GT'!$G$3:$G$202,'[3]GT'!$B$3:$B$202,B60,'[3]GT'!$E$3:$E$202,E60)</f>
        <v>60</v>
      </c>
      <c r="I60" s="54">
        <v>60</v>
      </c>
      <c r="J60" s="10">
        <f t="shared" si="0"/>
        <v>0</v>
      </c>
      <c r="K60" s="88" t="str">
        <f t="shared" si="1"/>
        <v>Lưu lượng đã hết</v>
      </c>
      <c r="L60" s="17">
        <v>857</v>
      </c>
      <c r="M60" s="17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66">
      <c r="A61" s="18">
        <f t="shared" si="2"/>
        <v>57</v>
      </c>
      <c r="B61" s="8" t="s">
        <v>814</v>
      </c>
      <c r="C61" s="12" t="s">
        <v>274</v>
      </c>
      <c r="D61" s="12" t="s">
        <v>244</v>
      </c>
      <c r="E61" s="12" t="s">
        <v>290</v>
      </c>
      <c r="F61" s="55">
        <v>438</v>
      </c>
      <c r="G61" s="12" t="s">
        <v>815</v>
      </c>
      <c r="H61" s="10">
        <f>_xlfn.SUMIFS('[3]GT'!$G$3:$G$202,'[3]GT'!$B$3:$B$202,B61,'[3]GT'!$E$3:$E$202,E61)</f>
        <v>7</v>
      </c>
      <c r="I61" s="54">
        <v>60</v>
      </c>
      <c r="J61" s="10">
        <f t="shared" si="0"/>
        <v>53</v>
      </c>
      <c r="K61" s="88" t="str">
        <f t="shared" si="1"/>
        <v>Tiếp tục phát triển</v>
      </c>
      <c r="L61" s="17">
        <v>855</v>
      </c>
      <c r="M61" s="17"/>
      <c r="N61" s="12" t="s">
        <v>816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8" ht="114.75">
      <c r="A62" s="18">
        <f t="shared" si="2"/>
        <v>58</v>
      </c>
      <c r="B62" s="114" t="s">
        <v>1960</v>
      </c>
      <c r="C62" s="115" t="s">
        <v>274</v>
      </c>
      <c r="D62" s="115" t="s">
        <v>244</v>
      </c>
      <c r="E62" s="115" t="s">
        <v>1961</v>
      </c>
      <c r="F62" s="55">
        <v>430</v>
      </c>
      <c r="G62" s="12" t="s">
        <v>1962</v>
      </c>
      <c r="H62" s="10">
        <f>_xlfn.SUMIFS('[3]GT'!$G$3:$G$202,'[3]GT'!$B$3:$B$202,B62,'[3]GT'!$E$3:$E$202,E62)</f>
        <v>30</v>
      </c>
      <c r="I62" s="54">
        <v>30</v>
      </c>
      <c r="J62" s="10">
        <f>I62-H62</f>
        <v>0</v>
      </c>
      <c r="K62" s="88" t="str">
        <f>IF(J62&gt;0,"Tiếp tục phát triển","Lưu lượng đã hết")</f>
        <v>Lưu lượng đã hết</v>
      </c>
      <c r="L62" s="17"/>
      <c r="M62" s="17"/>
      <c r="N62" s="12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626" t="s">
        <v>1963</v>
      </c>
    </row>
    <row r="63" spans="1:27" ht="66">
      <c r="A63" s="18">
        <f>A62+1</f>
        <v>59</v>
      </c>
      <c r="B63" s="8" t="s">
        <v>1864</v>
      </c>
      <c r="C63" s="12" t="s">
        <v>278</v>
      </c>
      <c r="D63" s="12" t="s">
        <v>244</v>
      </c>
      <c r="E63" s="12" t="s">
        <v>1855</v>
      </c>
      <c r="F63" s="55">
        <v>135</v>
      </c>
      <c r="G63" s="12" t="s">
        <v>1865</v>
      </c>
      <c r="H63" s="10">
        <f>_xlfn.SUMIFS('[3]GT'!$G$3:$G$202,'[3]GT'!$B$3:$B$202,B63,'[3]GT'!$E$3:$E$202,E63)</f>
        <v>150</v>
      </c>
      <c r="I63" s="54">
        <v>210</v>
      </c>
      <c r="J63" s="10">
        <f t="shared" si="0"/>
        <v>60</v>
      </c>
      <c r="K63" s="88" t="str">
        <f t="shared" si="1"/>
        <v>Tiếp tục phát triển</v>
      </c>
      <c r="L63" s="17">
        <v>459</v>
      </c>
      <c r="M63" s="17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02" t="s">
        <v>1861</v>
      </c>
      <c r="Y63" s="102"/>
      <c r="Z63" s="177" t="s">
        <v>1915</v>
      </c>
      <c r="AA63" s="177" t="s">
        <v>1950</v>
      </c>
    </row>
    <row r="64" spans="1:27" s="571" customFormat="1" ht="33">
      <c r="A64" s="248"/>
      <c r="B64" s="567" t="s">
        <v>844</v>
      </c>
      <c r="C64" s="568" t="s">
        <v>278</v>
      </c>
      <c r="D64" s="568" t="s">
        <v>244</v>
      </c>
      <c r="E64" s="568" t="s">
        <v>281</v>
      </c>
      <c r="F64" s="569">
        <v>145</v>
      </c>
      <c r="G64" s="568" t="s">
        <v>352</v>
      </c>
      <c r="H64" s="10">
        <f>_xlfn.SUMIFS('[3]GT'!$G$3:$G$202,'[3]GT'!$B$3:$B$202,B64,'[3]GT'!$E$3:$E$202,E64)</f>
        <v>60</v>
      </c>
      <c r="I64" s="570">
        <v>120</v>
      </c>
      <c r="J64" s="250">
        <f aca="true" t="shared" si="4" ref="J64:J105">I64-H64</f>
        <v>60</v>
      </c>
      <c r="K64" s="251" t="str">
        <f t="shared" si="1"/>
        <v>Tiếp tục phát triển</v>
      </c>
      <c r="L64" s="252">
        <v>452</v>
      </c>
      <c r="M64" s="252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</row>
    <row r="65" spans="1:27" s="174" customFormat="1" ht="33">
      <c r="A65" s="18">
        <f>A63+1</f>
        <v>60</v>
      </c>
      <c r="B65" s="153" t="s">
        <v>492</v>
      </c>
      <c r="C65" s="164" t="s">
        <v>278</v>
      </c>
      <c r="D65" s="164" t="s">
        <v>244</v>
      </c>
      <c r="E65" s="164" t="s">
        <v>489</v>
      </c>
      <c r="F65" s="167">
        <v>145</v>
      </c>
      <c r="G65" s="164" t="s">
        <v>493</v>
      </c>
      <c r="H65" s="10">
        <f>_xlfn.SUMIFS('[3]GT'!$G$3:$G$202,'[3]GT'!$B$3:$B$202,B65,'[3]GT'!$E$3:$E$202,E65)</f>
        <v>0</v>
      </c>
      <c r="I65" s="163">
        <v>300</v>
      </c>
      <c r="J65" s="166">
        <f t="shared" si="4"/>
        <v>300</v>
      </c>
      <c r="K65" s="160" t="str">
        <f t="shared" si="1"/>
        <v>Tiếp tục phát triển</v>
      </c>
      <c r="L65" s="173"/>
      <c r="M65" s="173">
        <v>1027</v>
      </c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</row>
    <row r="66" spans="1:27" s="174" customFormat="1" ht="16.5">
      <c r="A66" s="18">
        <f t="shared" si="2"/>
        <v>61</v>
      </c>
      <c r="B66" s="153" t="s">
        <v>910</v>
      </c>
      <c r="C66" s="164" t="s">
        <v>278</v>
      </c>
      <c r="D66" s="164" t="s">
        <v>244</v>
      </c>
      <c r="E66" s="164" t="s">
        <v>1002</v>
      </c>
      <c r="F66" s="167">
        <v>145</v>
      </c>
      <c r="G66" s="164" t="s">
        <v>1036</v>
      </c>
      <c r="H66" s="10">
        <f>_xlfn.SUMIFS('[3]GT'!$G$3:$G$202,'[3]GT'!$B$3:$B$202,B66,'[3]GT'!$E$3:$E$202,E66)</f>
        <v>0</v>
      </c>
      <c r="I66" s="163">
        <v>300</v>
      </c>
      <c r="J66" s="166">
        <f>I66-H66</f>
        <v>300</v>
      </c>
      <c r="K66" s="160" t="str">
        <f>IF(J66&gt;0,"Tiếp tục phát triển","Lưu lượng đã hết")</f>
        <v>Tiếp tục phát triển</v>
      </c>
      <c r="L66" s="173"/>
      <c r="M66" s="173"/>
      <c r="N66" s="217">
        <v>2544</v>
      </c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</row>
    <row r="67" spans="1:27" s="158" customFormat="1" ht="33">
      <c r="A67" s="18">
        <f t="shared" si="2"/>
        <v>62</v>
      </c>
      <c r="B67" s="153" t="s">
        <v>845</v>
      </c>
      <c r="C67" s="154" t="s">
        <v>292</v>
      </c>
      <c r="D67" s="154" t="s">
        <v>244</v>
      </c>
      <c r="E67" s="154" t="s">
        <v>252</v>
      </c>
      <c r="F67" s="155">
        <v>290</v>
      </c>
      <c r="G67" s="154" t="s">
        <v>404</v>
      </c>
      <c r="H67" s="10">
        <f>_xlfn.SUMIFS('[3]GT'!$G$3:$G$202,'[3]GT'!$B$3:$B$202,B67,'[3]GT'!$E$3:$E$202,E67)</f>
        <v>60</v>
      </c>
      <c r="I67" s="163">
        <v>120</v>
      </c>
      <c r="J67" s="156">
        <f t="shared" si="4"/>
        <v>60</v>
      </c>
      <c r="K67" s="160" t="str">
        <f t="shared" si="1"/>
        <v>Tiếp tục phát triển</v>
      </c>
      <c r="L67" s="157"/>
      <c r="M67" s="157">
        <v>3936</v>
      </c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</row>
    <row r="68" spans="1:27" s="158" customFormat="1" ht="33">
      <c r="A68" s="18">
        <f t="shared" si="2"/>
        <v>63</v>
      </c>
      <c r="B68" s="153" t="s">
        <v>846</v>
      </c>
      <c r="C68" s="154" t="s">
        <v>292</v>
      </c>
      <c r="D68" s="154" t="s">
        <v>244</v>
      </c>
      <c r="E68" s="154" t="s">
        <v>261</v>
      </c>
      <c r="F68" s="155">
        <v>250</v>
      </c>
      <c r="G68" s="154" t="s">
        <v>790</v>
      </c>
      <c r="H68" s="10">
        <f>_xlfn.SUMIFS('[3]GT'!$G$3:$G$202,'[3]GT'!$B$3:$B$202,B68,'[3]GT'!$E$3:$E$202,E68)</f>
        <v>90</v>
      </c>
      <c r="I68" s="163">
        <v>210</v>
      </c>
      <c r="J68" s="156">
        <f t="shared" si="4"/>
        <v>120</v>
      </c>
      <c r="K68" s="160" t="str">
        <f aca="true" t="shared" si="5" ref="K68:K105">IF(J68&gt;0,"Tiếp tục phát triển","Lưu lượng đã hết")</f>
        <v>Tiếp tục phát triển</v>
      </c>
      <c r="L68" s="157">
        <v>239</v>
      </c>
      <c r="M68" s="160" t="s">
        <v>777</v>
      </c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</row>
    <row r="69" spans="1:27" s="158" customFormat="1" ht="33">
      <c r="A69" s="18">
        <f t="shared" si="2"/>
        <v>64</v>
      </c>
      <c r="B69" s="153" t="s">
        <v>847</v>
      </c>
      <c r="C69" s="154" t="s">
        <v>292</v>
      </c>
      <c r="D69" s="154" t="s">
        <v>244</v>
      </c>
      <c r="E69" s="154" t="s">
        <v>286</v>
      </c>
      <c r="F69" s="155">
        <v>450</v>
      </c>
      <c r="G69" s="154" t="s">
        <v>3</v>
      </c>
      <c r="H69" s="10">
        <f>_xlfn.SUMIFS('[3]GT'!$G$3:$G$202,'[3]GT'!$B$3:$B$202,B69,'[3]GT'!$E$3:$E$202,E69)</f>
        <v>90</v>
      </c>
      <c r="I69" s="163">
        <v>210</v>
      </c>
      <c r="J69" s="156">
        <f t="shared" si="4"/>
        <v>120</v>
      </c>
      <c r="K69" s="160" t="str">
        <f t="shared" si="5"/>
        <v>Tiếp tục phát triển</v>
      </c>
      <c r="L69" s="157">
        <v>229</v>
      </c>
      <c r="M69" s="160" t="s">
        <v>778</v>
      </c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</row>
    <row r="70" spans="1:27" s="158" customFormat="1" ht="49.5">
      <c r="A70" s="18">
        <f t="shared" si="2"/>
        <v>65</v>
      </c>
      <c r="B70" s="153" t="s">
        <v>2019</v>
      </c>
      <c r="C70" s="154" t="s">
        <v>292</v>
      </c>
      <c r="D70" s="154" t="s">
        <v>244</v>
      </c>
      <c r="E70" s="154" t="s">
        <v>464</v>
      </c>
      <c r="F70" s="155">
        <v>200</v>
      </c>
      <c r="G70" s="154" t="s">
        <v>1442</v>
      </c>
      <c r="H70" s="10">
        <f>_xlfn.SUMIFS('[3]GT'!$G$3:$G$202,'[3]GT'!$B$3:$B$202,B70,'[3]GT'!$E$3:$E$202,E70)</f>
        <v>30</v>
      </c>
      <c r="I70" s="163">
        <v>60</v>
      </c>
      <c r="J70" s="156">
        <f t="shared" si="4"/>
        <v>30</v>
      </c>
      <c r="K70" s="160" t="str">
        <f>IF(J70&gt;0,"Tiếp tục phát triển","Lưu lượng đã hết")</f>
        <v>Tiếp tục phát triển</v>
      </c>
      <c r="L70" s="157"/>
      <c r="M70" s="157">
        <v>835</v>
      </c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</row>
    <row r="71" spans="1:27" s="158" customFormat="1" ht="33">
      <c r="A71" s="18">
        <f t="shared" si="2"/>
        <v>66</v>
      </c>
      <c r="B71" s="153" t="s">
        <v>1982</v>
      </c>
      <c r="C71" s="154" t="s">
        <v>292</v>
      </c>
      <c r="D71" s="154" t="s">
        <v>244</v>
      </c>
      <c r="E71" s="154" t="s">
        <v>324</v>
      </c>
      <c r="F71" s="176">
        <v>240</v>
      </c>
      <c r="G71" s="176" t="s">
        <v>469</v>
      </c>
      <c r="H71" s="10">
        <f>_xlfn.SUMIFS('[3]GT'!$G$3:$G$202,'[3]GT'!$B$3:$B$202,B71,'[3]GT'!$E$3:$E$202,E71)</f>
        <v>30</v>
      </c>
      <c r="I71" s="156">
        <v>180</v>
      </c>
      <c r="J71" s="156">
        <f t="shared" si="4"/>
        <v>150</v>
      </c>
      <c r="K71" s="154" t="str">
        <f>IF(J71&gt;0,"Tiếp tục phát triển","Lưu lượng đã hết")</f>
        <v>Tiếp tục phát triển</v>
      </c>
      <c r="L71" s="157"/>
      <c r="M71" s="157">
        <v>840</v>
      </c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</row>
    <row r="72" spans="1:27" s="158" customFormat="1" ht="49.5">
      <c r="A72" s="18">
        <f t="shared" si="2"/>
        <v>67</v>
      </c>
      <c r="B72" s="153" t="s">
        <v>1499</v>
      </c>
      <c r="C72" s="154" t="s">
        <v>292</v>
      </c>
      <c r="D72" s="154" t="s">
        <v>244</v>
      </c>
      <c r="E72" s="154" t="s">
        <v>1500</v>
      </c>
      <c r="F72" s="176">
        <v>420</v>
      </c>
      <c r="G72" s="176" t="s">
        <v>1501</v>
      </c>
      <c r="H72" s="10">
        <f>_xlfn.SUMIFS('[3]GT'!$G$3:$G$202,'[3]GT'!$B$3:$B$202,B72,'[3]GT'!$E$3:$E$202,E72)</f>
        <v>0</v>
      </c>
      <c r="I72" s="156">
        <v>180</v>
      </c>
      <c r="J72" s="156">
        <f>I72-H72</f>
        <v>180</v>
      </c>
      <c r="K72" s="154" t="str">
        <f>IF(J72&gt;0,"Tiếp tục phát triển","Lưu lượng đã hết")</f>
        <v>Tiếp tục phát triển</v>
      </c>
      <c r="L72" s="157"/>
      <c r="M72" s="157"/>
      <c r="N72" s="165"/>
      <c r="O72" s="165"/>
      <c r="P72" s="165"/>
      <c r="Q72" s="165">
        <v>4517</v>
      </c>
      <c r="R72" s="165"/>
      <c r="S72" s="165"/>
      <c r="T72" s="165"/>
      <c r="U72" s="165"/>
      <c r="V72" s="165"/>
      <c r="W72" s="165"/>
      <c r="X72" s="165"/>
      <c r="Y72" s="165"/>
      <c r="Z72" s="165"/>
      <c r="AA72" s="165"/>
    </row>
    <row r="73" spans="1:27" s="158" customFormat="1" ht="33">
      <c r="A73" s="18">
        <f t="shared" si="2"/>
        <v>68</v>
      </c>
      <c r="B73" s="159" t="s">
        <v>634</v>
      </c>
      <c r="C73" s="154" t="s">
        <v>218</v>
      </c>
      <c r="D73" s="154" t="s">
        <v>244</v>
      </c>
      <c r="E73" s="154" t="s">
        <v>1004</v>
      </c>
      <c r="F73" s="175">
        <v>140</v>
      </c>
      <c r="G73" s="176" t="s">
        <v>1041</v>
      </c>
      <c r="H73" s="10">
        <f>_xlfn.SUMIFS('[3]GT'!$G$3:$G$202,'[3]GT'!$B$3:$B$202,B73,'[3]GT'!$E$3:$E$202,E73)</f>
        <v>0</v>
      </c>
      <c r="I73" s="186">
        <v>120</v>
      </c>
      <c r="J73" s="166">
        <f t="shared" si="4"/>
        <v>120</v>
      </c>
      <c r="K73" s="154" t="str">
        <f>IF(J73&gt;0,"Tiếp tục phát triển","Lưu lượng đã hết")</f>
        <v>Tiếp tục phát triển</v>
      </c>
      <c r="L73" s="153"/>
      <c r="M73" s="157">
        <v>1249</v>
      </c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</row>
    <row r="74" spans="1:27" ht="63">
      <c r="A74" s="18">
        <f t="shared" si="2"/>
        <v>69</v>
      </c>
      <c r="B74" s="8" t="s">
        <v>1528</v>
      </c>
      <c r="C74" s="9" t="s">
        <v>273</v>
      </c>
      <c r="D74" s="9" t="s">
        <v>244</v>
      </c>
      <c r="E74" s="78" t="s">
        <v>1530</v>
      </c>
      <c r="F74" s="10">
        <v>275</v>
      </c>
      <c r="G74" s="9" t="s">
        <v>1529</v>
      </c>
      <c r="H74" s="10">
        <f>_xlfn.SUMIFS('[3]GT'!$G$3:$G$202,'[3]GT'!$B$3:$B$202,B74,'[3]GT'!$E$3:$E$202,E74)</f>
        <v>60</v>
      </c>
      <c r="I74" s="54">
        <v>120</v>
      </c>
      <c r="J74" s="10">
        <f t="shared" si="4"/>
        <v>60</v>
      </c>
      <c r="K74" s="88" t="str">
        <f t="shared" si="5"/>
        <v>Tiếp tục phát triển</v>
      </c>
      <c r="L74" s="17">
        <v>934</v>
      </c>
      <c r="M74" s="17"/>
      <c r="N74" s="13"/>
      <c r="O74" s="13"/>
      <c r="P74" s="13"/>
      <c r="Q74" s="13"/>
      <c r="R74" s="268" t="s">
        <v>1540</v>
      </c>
      <c r="S74" s="13"/>
      <c r="T74" s="13"/>
      <c r="U74" s="13"/>
      <c r="V74" s="13"/>
      <c r="W74" s="13"/>
      <c r="X74" s="13"/>
      <c r="Y74" s="13"/>
      <c r="Z74" s="13"/>
      <c r="AA74" s="13"/>
    </row>
    <row r="75" spans="1:27" s="325" customFormat="1" ht="66">
      <c r="A75" s="18">
        <f t="shared" si="2"/>
        <v>70</v>
      </c>
      <c r="B75" s="294" t="s">
        <v>1766</v>
      </c>
      <c r="C75" s="295" t="s">
        <v>273</v>
      </c>
      <c r="D75" s="295" t="s">
        <v>244</v>
      </c>
      <c r="E75" s="321" t="s">
        <v>1763</v>
      </c>
      <c r="F75" s="296">
        <v>275</v>
      </c>
      <c r="G75" s="295" t="s">
        <v>1768</v>
      </c>
      <c r="H75" s="10">
        <f>_xlfn.SUMIFS('[3]GT'!$G$3:$G$202,'[3]GT'!$B$3:$B$202,B75,'[3]GT'!$E$3:$E$202,E75)</f>
        <v>0</v>
      </c>
      <c r="I75" s="306">
        <v>450</v>
      </c>
      <c r="J75" s="296">
        <f>I75-H75</f>
        <v>450</v>
      </c>
      <c r="K75" s="297" t="str">
        <f>IF(J75&gt;0,"Tiếp tục phát triển","Lưu lượng đã hết")</f>
        <v>Tiếp tục phát triển</v>
      </c>
      <c r="L75" s="298"/>
      <c r="M75" s="298"/>
      <c r="N75" s="299"/>
      <c r="O75" s="299"/>
      <c r="P75" s="299"/>
      <c r="Q75" s="299"/>
      <c r="R75" s="318"/>
      <c r="S75" s="299"/>
      <c r="T75" s="299"/>
      <c r="U75" s="300" t="s">
        <v>1767</v>
      </c>
      <c r="V75" s="300"/>
      <c r="W75" s="300"/>
      <c r="X75" s="300"/>
      <c r="Y75" s="300"/>
      <c r="Z75" s="300"/>
      <c r="AA75" s="300"/>
    </row>
    <row r="76" spans="1:27" s="179" customFormat="1" ht="33">
      <c r="A76" s="18">
        <f t="shared" si="2"/>
        <v>71</v>
      </c>
      <c r="B76" s="189" t="s">
        <v>1319</v>
      </c>
      <c r="C76" s="183" t="s">
        <v>273</v>
      </c>
      <c r="D76" s="183" t="s">
        <v>244</v>
      </c>
      <c r="E76" s="183" t="s">
        <v>1317</v>
      </c>
      <c r="F76" s="182">
        <v>275</v>
      </c>
      <c r="G76" s="9" t="s">
        <v>1320</v>
      </c>
      <c r="H76" s="10">
        <f>_xlfn.SUMIFS('[3]GT'!$G$3:$G$202,'[3]GT'!$B$3:$B$202,B76,'[3]GT'!$E$3:$E$202,E76)</f>
        <v>0</v>
      </c>
      <c r="I76" s="181">
        <v>120</v>
      </c>
      <c r="J76" s="181">
        <f t="shared" si="4"/>
        <v>120</v>
      </c>
      <c r="K76" s="183" t="str">
        <f t="shared" si="5"/>
        <v>Tiếp tục phát triển</v>
      </c>
      <c r="L76" s="173"/>
      <c r="M76" s="173"/>
      <c r="N76" s="121"/>
      <c r="O76" s="197">
        <v>3404</v>
      </c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</row>
    <row r="77" spans="1:27" s="179" customFormat="1" ht="49.5">
      <c r="A77" s="18">
        <f t="shared" si="2"/>
        <v>72</v>
      </c>
      <c r="B77" s="269" t="s">
        <v>1557</v>
      </c>
      <c r="C77" s="183" t="s">
        <v>273</v>
      </c>
      <c r="D77" s="183" t="s">
        <v>244</v>
      </c>
      <c r="E77" s="78" t="s">
        <v>1551</v>
      </c>
      <c r="F77" s="182">
        <v>275</v>
      </c>
      <c r="G77" s="9" t="s">
        <v>1564</v>
      </c>
      <c r="H77" s="10">
        <f>_xlfn.SUMIFS('[3]GT'!$G$3:$G$202,'[3]GT'!$B$3:$B$202,B77,'[3]GT'!$E$3:$E$202,E77)</f>
        <v>0</v>
      </c>
      <c r="I77" s="181">
        <v>120</v>
      </c>
      <c r="J77" s="181">
        <f t="shared" si="4"/>
        <v>120</v>
      </c>
      <c r="K77" s="183" t="str">
        <f t="shared" si="5"/>
        <v>Tiếp tục phát triển</v>
      </c>
      <c r="L77" s="173"/>
      <c r="M77" s="173"/>
      <c r="N77" s="121"/>
      <c r="O77" s="197"/>
      <c r="P77" s="197"/>
      <c r="Q77" s="197"/>
      <c r="R77" s="266">
        <v>5076</v>
      </c>
      <c r="S77" s="197"/>
      <c r="T77" s="197"/>
      <c r="U77" s="197"/>
      <c r="V77" s="197"/>
      <c r="W77" s="197"/>
      <c r="X77" s="197"/>
      <c r="Y77" s="197"/>
      <c r="Z77" s="197"/>
      <c r="AA77" s="197"/>
    </row>
    <row r="78" spans="1:27" s="179" customFormat="1" ht="33">
      <c r="A78" s="18">
        <f t="shared" si="2"/>
        <v>73</v>
      </c>
      <c r="B78" s="269" t="s">
        <v>1558</v>
      </c>
      <c r="C78" s="183" t="s">
        <v>273</v>
      </c>
      <c r="D78" s="183" t="s">
        <v>244</v>
      </c>
      <c r="E78" s="78" t="s">
        <v>1552</v>
      </c>
      <c r="F78" s="182">
        <v>275</v>
      </c>
      <c r="G78" s="9" t="s">
        <v>1565</v>
      </c>
      <c r="H78" s="10">
        <f>_xlfn.SUMIFS('[3]GT'!$G$3:$G$202,'[3]GT'!$B$3:$B$202,B78,'[3]GT'!$E$3:$E$202,E78)</f>
        <v>0</v>
      </c>
      <c r="I78" s="181">
        <v>120</v>
      </c>
      <c r="J78" s="181">
        <f t="shared" si="4"/>
        <v>120</v>
      </c>
      <c r="K78" s="183" t="str">
        <f t="shared" si="5"/>
        <v>Tiếp tục phát triển</v>
      </c>
      <c r="L78" s="173"/>
      <c r="M78" s="173"/>
      <c r="N78" s="121"/>
      <c r="O78" s="197"/>
      <c r="P78" s="197"/>
      <c r="Q78" s="197"/>
      <c r="R78" s="266">
        <v>5077</v>
      </c>
      <c r="S78" s="197"/>
      <c r="T78" s="197"/>
      <c r="U78" s="197"/>
      <c r="V78" s="197"/>
      <c r="W78" s="197"/>
      <c r="X78" s="197"/>
      <c r="Y78" s="197"/>
      <c r="Z78" s="197"/>
      <c r="AA78" s="197"/>
    </row>
    <row r="79" spans="1:27" s="413" customFormat="1" ht="33">
      <c r="A79" s="427">
        <f t="shared" si="2"/>
        <v>74</v>
      </c>
      <c r="B79" s="403" t="s">
        <v>1559</v>
      </c>
      <c r="C79" s="405" t="s">
        <v>273</v>
      </c>
      <c r="D79" s="405" t="s">
        <v>244</v>
      </c>
      <c r="E79" s="394" t="s">
        <v>1553</v>
      </c>
      <c r="F79" s="406">
        <v>275</v>
      </c>
      <c r="G79" s="449" t="s">
        <v>1566</v>
      </c>
      <c r="H79" s="10">
        <f>_xlfn.SUMIFS('[3]GT'!$G$3:$G$202,'[3]GT'!$B$3:$B$202,B79,'[3]GT'!$E$3:$E$202,E79)</f>
        <v>0</v>
      </c>
      <c r="I79" s="408">
        <v>120</v>
      </c>
      <c r="J79" s="408">
        <f t="shared" si="4"/>
        <v>120</v>
      </c>
      <c r="K79" s="405" t="str">
        <f t="shared" si="5"/>
        <v>Tiếp tục phát triển</v>
      </c>
      <c r="L79" s="409"/>
      <c r="M79" s="409"/>
      <c r="N79" s="398"/>
      <c r="O79" s="410"/>
      <c r="P79" s="410"/>
      <c r="Q79" s="410"/>
      <c r="R79" s="426">
        <v>5078</v>
      </c>
      <c r="S79" s="410"/>
      <c r="T79" s="410"/>
      <c r="U79" s="410"/>
      <c r="V79" s="410"/>
      <c r="W79" s="410"/>
      <c r="X79" s="410"/>
      <c r="Y79" s="410"/>
      <c r="Z79" s="410"/>
      <c r="AA79" s="410"/>
    </row>
    <row r="80" spans="1:27" s="179" customFormat="1" ht="49.5">
      <c r="A80" s="18">
        <f t="shared" si="2"/>
        <v>75</v>
      </c>
      <c r="B80" s="269" t="s">
        <v>1560</v>
      </c>
      <c r="C80" s="183" t="s">
        <v>273</v>
      </c>
      <c r="D80" s="183" t="s">
        <v>244</v>
      </c>
      <c r="E80" s="78" t="s">
        <v>1554</v>
      </c>
      <c r="F80" s="182">
        <v>275</v>
      </c>
      <c r="G80" s="9" t="s">
        <v>1567</v>
      </c>
      <c r="H80" s="10">
        <f>_xlfn.SUMIFS('[3]GT'!$G$3:$G$202,'[3]GT'!$B$3:$B$202,B80,'[3]GT'!$E$3:$E$202,E80)</f>
        <v>0</v>
      </c>
      <c r="I80" s="181">
        <v>120</v>
      </c>
      <c r="J80" s="181">
        <f t="shared" si="4"/>
        <v>120</v>
      </c>
      <c r="K80" s="183" t="str">
        <f t="shared" si="5"/>
        <v>Tiếp tục phát triển</v>
      </c>
      <c r="L80" s="173"/>
      <c r="M80" s="173"/>
      <c r="N80" s="121"/>
      <c r="O80" s="197"/>
      <c r="P80" s="197"/>
      <c r="Q80" s="197"/>
      <c r="R80" s="266">
        <v>5079</v>
      </c>
      <c r="S80" s="197"/>
      <c r="T80" s="197"/>
      <c r="U80" s="197"/>
      <c r="V80" s="197"/>
      <c r="W80" s="197"/>
      <c r="X80" s="197"/>
      <c r="Y80" s="197"/>
      <c r="Z80" s="197"/>
      <c r="AA80" s="197"/>
    </row>
    <row r="81" spans="1:27" s="179" customFormat="1" ht="49.5">
      <c r="A81" s="18">
        <f t="shared" si="2"/>
        <v>76</v>
      </c>
      <c r="B81" s="269" t="s">
        <v>1561</v>
      </c>
      <c r="C81" s="183" t="s">
        <v>273</v>
      </c>
      <c r="D81" s="183" t="s">
        <v>244</v>
      </c>
      <c r="E81" s="78" t="s">
        <v>1555</v>
      </c>
      <c r="F81" s="182">
        <v>275</v>
      </c>
      <c r="G81" s="9" t="s">
        <v>1568</v>
      </c>
      <c r="H81" s="10">
        <f>_xlfn.SUMIFS('[3]GT'!$G$3:$G$202,'[3]GT'!$B$3:$B$202,B81,'[3]GT'!$E$3:$E$202,E81)</f>
        <v>0</v>
      </c>
      <c r="I81" s="181">
        <v>120</v>
      </c>
      <c r="J81" s="181">
        <f t="shared" si="4"/>
        <v>120</v>
      </c>
      <c r="K81" s="183" t="str">
        <f t="shared" si="5"/>
        <v>Tiếp tục phát triển</v>
      </c>
      <c r="L81" s="173"/>
      <c r="M81" s="173"/>
      <c r="N81" s="121"/>
      <c r="O81" s="197"/>
      <c r="P81" s="197"/>
      <c r="Q81" s="197"/>
      <c r="R81" s="266">
        <v>5080</v>
      </c>
      <c r="S81" s="197"/>
      <c r="T81" s="197"/>
      <c r="U81" s="197"/>
      <c r="V81" s="197"/>
      <c r="W81" s="197"/>
      <c r="X81" s="197"/>
      <c r="Y81" s="197"/>
      <c r="Z81" s="197"/>
      <c r="AA81" s="197"/>
    </row>
    <row r="82" spans="1:27" s="413" customFormat="1" ht="33">
      <c r="A82" s="427">
        <f t="shared" si="2"/>
        <v>77</v>
      </c>
      <c r="B82" s="403" t="s">
        <v>1562</v>
      </c>
      <c r="C82" s="405" t="s">
        <v>273</v>
      </c>
      <c r="D82" s="405" t="s">
        <v>244</v>
      </c>
      <c r="E82" s="394" t="s">
        <v>1556</v>
      </c>
      <c r="F82" s="406">
        <v>275</v>
      </c>
      <c r="G82" s="449" t="s">
        <v>1569</v>
      </c>
      <c r="H82" s="10">
        <f>_xlfn.SUMIFS('[3]GT'!$G$3:$G$202,'[3]GT'!$B$3:$B$202,B82,'[3]GT'!$E$3:$E$202,E82)</f>
        <v>0</v>
      </c>
      <c r="I82" s="408">
        <v>120</v>
      </c>
      <c r="J82" s="408">
        <f t="shared" si="4"/>
        <v>120</v>
      </c>
      <c r="K82" s="405" t="str">
        <f t="shared" si="5"/>
        <v>Tiếp tục phát triển</v>
      </c>
      <c r="L82" s="409"/>
      <c r="M82" s="409"/>
      <c r="N82" s="398"/>
      <c r="O82" s="410"/>
      <c r="P82" s="410"/>
      <c r="Q82" s="410"/>
      <c r="R82" s="426">
        <v>5081</v>
      </c>
      <c r="S82" s="410"/>
      <c r="T82" s="410"/>
      <c r="U82" s="410"/>
      <c r="V82" s="410"/>
      <c r="W82" s="410"/>
      <c r="X82" s="410"/>
      <c r="Y82" s="410"/>
      <c r="Z82" s="410"/>
      <c r="AA82" s="410"/>
    </row>
    <row r="83" spans="1:27" s="413" customFormat="1" ht="33">
      <c r="A83" s="427">
        <f t="shared" si="2"/>
        <v>78</v>
      </c>
      <c r="B83" s="403" t="s">
        <v>1563</v>
      </c>
      <c r="C83" s="405" t="s">
        <v>273</v>
      </c>
      <c r="D83" s="405" t="s">
        <v>244</v>
      </c>
      <c r="E83" s="394" t="s">
        <v>1553</v>
      </c>
      <c r="F83" s="406">
        <v>275</v>
      </c>
      <c r="G83" s="449" t="s">
        <v>1570</v>
      </c>
      <c r="H83" s="10">
        <f>_xlfn.SUMIFS('[3]GT'!$G$3:$G$202,'[3]GT'!$B$3:$B$202,B83,'[3]GT'!$E$3:$E$202,E83)</f>
        <v>0</v>
      </c>
      <c r="I83" s="408">
        <v>120</v>
      </c>
      <c r="J83" s="408">
        <f t="shared" si="4"/>
        <v>120</v>
      </c>
      <c r="K83" s="405" t="str">
        <f t="shared" si="5"/>
        <v>Tiếp tục phát triển</v>
      </c>
      <c r="L83" s="409"/>
      <c r="M83" s="409"/>
      <c r="N83" s="398"/>
      <c r="O83" s="410"/>
      <c r="P83" s="410"/>
      <c r="Q83" s="410"/>
      <c r="R83" s="426">
        <v>5082</v>
      </c>
      <c r="S83" s="410"/>
      <c r="T83" s="410"/>
      <c r="U83" s="410"/>
      <c r="V83" s="410"/>
      <c r="W83" s="410"/>
      <c r="X83" s="410"/>
      <c r="Y83" s="410"/>
      <c r="Z83" s="410"/>
      <c r="AA83" s="410"/>
    </row>
    <row r="84" spans="1:27" s="179" customFormat="1" ht="24">
      <c r="A84" s="18">
        <f t="shared" si="2"/>
        <v>79</v>
      </c>
      <c r="B84" s="266" t="s">
        <v>1558</v>
      </c>
      <c r="C84" s="183" t="s">
        <v>273</v>
      </c>
      <c r="D84" s="183" t="s">
        <v>244</v>
      </c>
      <c r="E84" s="78" t="s">
        <v>1643</v>
      </c>
      <c r="F84" s="182">
        <v>275</v>
      </c>
      <c r="G84" s="277" t="s">
        <v>1646</v>
      </c>
      <c r="H84" s="10">
        <f>_xlfn.SUMIFS('[3]GT'!$G$3:$G$202,'[3]GT'!$B$3:$B$202,B84,'[3]GT'!$E$3:$E$202,E84)</f>
        <v>0</v>
      </c>
      <c r="I84" s="181">
        <v>120</v>
      </c>
      <c r="J84" s="181">
        <f t="shared" si="4"/>
        <v>120</v>
      </c>
      <c r="K84" s="183" t="str">
        <f t="shared" si="5"/>
        <v>Tiếp tục phát triển</v>
      </c>
      <c r="L84" s="173"/>
      <c r="M84" s="173"/>
      <c r="N84" s="121"/>
      <c r="O84" s="197"/>
      <c r="P84" s="197"/>
      <c r="Q84" s="197"/>
      <c r="R84" s="266"/>
      <c r="S84" s="266">
        <v>5562</v>
      </c>
      <c r="T84" s="197"/>
      <c r="U84" s="197"/>
      <c r="V84" s="197"/>
      <c r="W84" s="197"/>
      <c r="X84" s="197"/>
      <c r="Y84" s="197"/>
      <c r="Z84" s="197"/>
      <c r="AA84" s="197"/>
    </row>
    <row r="85" spans="1:27" s="444" customFormat="1" ht="49.5">
      <c r="A85" s="427">
        <f t="shared" si="2"/>
        <v>80</v>
      </c>
      <c r="B85" s="443" t="s">
        <v>376</v>
      </c>
      <c r="C85" s="442" t="s">
        <v>318</v>
      </c>
      <c r="D85" s="442" t="s">
        <v>244</v>
      </c>
      <c r="E85" s="442" t="s">
        <v>333</v>
      </c>
      <c r="F85" s="450">
        <v>290</v>
      </c>
      <c r="G85" s="442" t="s">
        <v>375</v>
      </c>
      <c r="H85" s="10">
        <f>_xlfn.SUMIFS('[3]GT'!$G$3:$G$202,'[3]GT'!$B$3:$B$202,B85,'[3]GT'!$E$3:$E$202,E85)</f>
        <v>0</v>
      </c>
      <c r="I85" s="451">
        <v>210</v>
      </c>
      <c r="J85" s="432">
        <f>I85-H85</f>
        <v>210</v>
      </c>
      <c r="K85" s="452" t="str">
        <f>IF(J85&gt;0,"Tiếp tục phát triển","Lưu lượng đã hết")</f>
        <v>Tiếp tục phát triển</v>
      </c>
      <c r="L85" s="443">
        <v>71</v>
      </c>
      <c r="M85" s="443"/>
      <c r="N85" s="400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400"/>
      <c r="Z85" s="400"/>
      <c r="AA85" s="400"/>
    </row>
    <row r="86" spans="1:27" s="81" customFormat="1" ht="49.5">
      <c r="A86" s="18">
        <f t="shared" si="2"/>
        <v>81</v>
      </c>
      <c r="B86" s="8" t="s">
        <v>848</v>
      </c>
      <c r="C86" s="9" t="s">
        <v>318</v>
      </c>
      <c r="D86" s="9" t="s">
        <v>244</v>
      </c>
      <c r="E86" s="9" t="s">
        <v>319</v>
      </c>
      <c r="F86" s="10">
        <v>288</v>
      </c>
      <c r="G86" s="9" t="s">
        <v>1463</v>
      </c>
      <c r="H86" s="10">
        <f>_xlfn.SUMIFS('[3]GT'!$G$3:$G$202,'[3]GT'!$B$3:$B$202,B86,'[3]GT'!$E$3:$E$202,E86)</f>
        <v>0</v>
      </c>
      <c r="I86" s="54">
        <v>210</v>
      </c>
      <c r="J86" s="10">
        <f t="shared" si="4"/>
        <v>210</v>
      </c>
      <c r="K86" s="88" t="str">
        <f t="shared" si="5"/>
        <v>Tiếp tục phát triển</v>
      </c>
      <c r="L86" s="17">
        <v>939</v>
      </c>
      <c r="M86" s="169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</row>
    <row r="87" spans="1:27" s="81" customFormat="1" ht="49.5">
      <c r="A87" s="18">
        <f t="shared" si="2"/>
        <v>82</v>
      </c>
      <c r="B87" s="8" t="s">
        <v>849</v>
      </c>
      <c r="C87" s="9" t="s">
        <v>318</v>
      </c>
      <c r="D87" s="9" t="s">
        <v>244</v>
      </c>
      <c r="E87" s="9" t="s">
        <v>401</v>
      </c>
      <c r="F87" s="10">
        <v>360</v>
      </c>
      <c r="G87" s="9" t="s">
        <v>402</v>
      </c>
      <c r="H87" s="10">
        <f>_xlfn.SUMIFS('[3]GT'!$G$3:$G$202,'[3]GT'!$B$3:$B$202,B87,'[3]GT'!$E$3:$E$202,E87)</f>
        <v>30</v>
      </c>
      <c r="I87" s="54">
        <v>120</v>
      </c>
      <c r="J87" s="10">
        <f t="shared" si="4"/>
        <v>90</v>
      </c>
      <c r="K87" s="88" t="str">
        <f t="shared" si="5"/>
        <v>Tiếp tục phát triển</v>
      </c>
      <c r="L87" s="17">
        <v>941</v>
      </c>
      <c r="M87" s="169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</row>
    <row r="88" spans="1:27" ht="49.5">
      <c r="A88" s="18">
        <f t="shared" si="2"/>
        <v>83</v>
      </c>
      <c r="B88" s="17" t="s">
        <v>7</v>
      </c>
      <c r="C88" s="88" t="s">
        <v>318</v>
      </c>
      <c r="D88" s="88" t="s">
        <v>244</v>
      </c>
      <c r="E88" s="88" t="s">
        <v>329</v>
      </c>
      <c r="F88" s="70">
        <v>290</v>
      </c>
      <c r="G88" s="88" t="s">
        <v>1464</v>
      </c>
      <c r="H88" s="10">
        <f>_xlfn.SUMIFS('[3]GT'!$G$3:$G$202,'[3]GT'!$B$3:$B$202,B88,'[3]GT'!$E$3:$E$202,E88)</f>
        <v>0</v>
      </c>
      <c r="I88" s="86">
        <v>210</v>
      </c>
      <c r="J88" s="10">
        <f t="shared" si="4"/>
        <v>210</v>
      </c>
      <c r="K88" s="88" t="str">
        <f t="shared" si="5"/>
        <v>Tiếp tục phát triển</v>
      </c>
      <c r="L88" s="17">
        <v>940</v>
      </c>
      <c r="M88" s="17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33">
      <c r="A89" s="18">
        <f t="shared" si="2"/>
        <v>84</v>
      </c>
      <c r="B89" s="17" t="s">
        <v>1508</v>
      </c>
      <c r="C89" s="88" t="s">
        <v>708</v>
      </c>
      <c r="D89" s="88" t="s">
        <v>244</v>
      </c>
      <c r="E89" s="88" t="s">
        <v>709</v>
      </c>
      <c r="F89" s="70">
        <v>480</v>
      </c>
      <c r="G89" s="88" t="s">
        <v>1509</v>
      </c>
      <c r="H89" s="10">
        <f>_xlfn.SUMIFS('[3]GT'!$G$3:$G$202,'[3]GT'!$B$3:$B$202,B89,'[3]GT'!$E$3:$E$202,E89)</f>
        <v>60</v>
      </c>
      <c r="I89" s="86">
        <v>60</v>
      </c>
      <c r="J89" s="10">
        <f>I89-H89</f>
        <v>0</v>
      </c>
      <c r="K89" s="88" t="str">
        <f>IF(J89&gt;0,"Tiếp tục phát triển","Lưu lượng đã hết")</f>
        <v>Lưu lượng đã hết</v>
      </c>
      <c r="L89" s="17"/>
      <c r="M89" s="17"/>
      <c r="N89" s="13"/>
      <c r="O89" s="13"/>
      <c r="P89" s="13"/>
      <c r="Q89" s="13">
        <v>4588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s="34" customFormat="1" ht="33">
      <c r="A90" s="18">
        <f t="shared" si="2"/>
        <v>85</v>
      </c>
      <c r="B90" s="8" t="s">
        <v>850</v>
      </c>
      <c r="C90" s="12" t="s">
        <v>269</v>
      </c>
      <c r="D90" s="12" t="s">
        <v>244</v>
      </c>
      <c r="E90" s="12" t="s">
        <v>316</v>
      </c>
      <c r="F90" s="55">
        <v>1200</v>
      </c>
      <c r="G90" s="12" t="s">
        <v>369</v>
      </c>
      <c r="H90" s="10">
        <f>_xlfn.SUMIFS('[3]GT'!$G$3:$G$202,'[3]GT'!$B$3:$B$202,B90,'[3]GT'!$E$3:$E$202,E90)</f>
        <v>22</v>
      </c>
      <c r="I90" s="54">
        <v>180</v>
      </c>
      <c r="J90" s="10">
        <f t="shared" si="4"/>
        <v>158</v>
      </c>
      <c r="K90" s="88" t="str">
        <f t="shared" si="5"/>
        <v>Tiếp tục phát triển</v>
      </c>
      <c r="L90" s="17">
        <v>992</v>
      </c>
      <c r="M90" s="170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</row>
    <row r="91" spans="1:27" ht="66">
      <c r="A91" s="18">
        <f t="shared" si="2"/>
        <v>86</v>
      </c>
      <c r="B91" s="8" t="s">
        <v>851</v>
      </c>
      <c r="C91" s="12" t="s">
        <v>270</v>
      </c>
      <c r="D91" s="12" t="s">
        <v>244</v>
      </c>
      <c r="E91" s="12" t="s">
        <v>271</v>
      </c>
      <c r="F91" s="55">
        <v>1450</v>
      </c>
      <c r="G91" s="12" t="s">
        <v>364</v>
      </c>
      <c r="H91" s="10">
        <f>_xlfn.SUMIFS('[3]GT'!$G$3:$G$202,'[3]GT'!$B$3:$B$202,B91,'[3]GT'!$E$3:$E$202,E91)</f>
        <v>14</v>
      </c>
      <c r="I91" s="54">
        <v>53</v>
      </c>
      <c r="J91" s="10">
        <f t="shared" si="4"/>
        <v>39</v>
      </c>
      <c r="K91" s="88" t="str">
        <f t="shared" si="5"/>
        <v>Tiếp tục phát triển</v>
      </c>
      <c r="L91" s="17">
        <v>945</v>
      </c>
      <c r="M91" s="17"/>
      <c r="N91" s="12" t="s">
        <v>818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15.5">
      <c r="A92" s="18">
        <f t="shared" si="2"/>
        <v>87</v>
      </c>
      <c r="B92" s="8" t="s">
        <v>852</v>
      </c>
      <c r="C92" s="12" t="s">
        <v>270</v>
      </c>
      <c r="D92" s="12" t="s">
        <v>244</v>
      </c>
      <c r="E92" s="12" t="s">
        <v>308</v>
      </c>
      <c r="F92" s="55">
        <v>1500</v>
      </c>
      <c r="G92" s="12" t="s">
        <v>365</v>
      </c>
      <c r="H92" s="10">
        <f>_xlfn.SUMIFS('[3]GT'!$G$3:$G$202,'[3]GT'!$B$3:$B$202,B92,'[3]GT'!$E$3:$E$202,E92)</f>
        <v>15</v>
      </c>
      <c r="I92" s="86">
        <v>60</v>
      </c>
      <c r="J92" s="10">
        <f t="shared" si="4"/>
        <v>45</v>
      </c>
      <c r="K92" s="88" t="str">
        <f t="shared" si="5"/>
        <v>Tiếp tục phát triển</v>
      </c>
      <c r="L92" s="17">
        <v>946</v>
      </c>
      <c r="M92" s="17"/>
      <c r="N92" s="12" t="s">
        <v>819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s="158" customFormat="1" ht="82.5">
      <c r="A93" s="18">
        <f t="shared" si="2"/>
        <v>88</v>
      </c>
      <c r="B93" s="153" t="s">
        <v>660</v>
      </c>
      <c r="C93" s="154" t="s">
        <v>270</v>
      </c>
      <c r="D93" s="154" t="s">
        <v>244</v>
      </c>
      <c r="E93" s="154" t="s">
        <v>859</v>
      </c>
      <c r="F93" s="155">
        <v>1335</v>
      </c>
      <c r="G93" s="154" t="s">
        <v>1222</v>
      </c>
      <c r="H93" s="10">
        <f>_xlfn.SUMIFS('[3]GT'!$G$3:$G$202,'[3]GT'!$B$3:$B$202,B93,'[3]GT'!$E$3:$E$202,E93)</f>
        <v>15</v>
      </c>
      <c r="I93" s="162">
        <v>60</v>
      </c>
      <c r="J93" s="156">
        <f>I93-H93</f>
        <v>45</v>
      </c>
      <c r="K93" s="160" t="str">
        <f>IF(J93&gt;0,"Tiếp tục phát triển","Lưu lượng đã hết")</f>
        <v>Tiếp tục phát triển</v>
      </c>
      <c r="L93" s="157"/>
      <c r="M93" s="157">
        <v>1262</v>
      </c>
      <c r="N93" s="12" t="s">
        <v>872</v>
      </c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</row>
    <row r="94" spans="1:27" s="158" customFormat="1" ht="66">
      <c r="A94" s="18">
        <f t="shared" si="2"/>
        <v>89</v>
      </c>
      <c r="B94" s="153" t="s">
        <v>958</v>
      </c>
      <c r="C94" s="154" t="s">
        <v>270</v>
      </c>
      <c r="D94" s="154" t="s">
        <v>244</v>
      </c>
      <c r="E94" s="154" t="s">
        <v>954</v>
      </c>
      <c r="F94" s="155">
        <v>1335</v>
      </c>
      <c r="G94" s="154" t="s">
        <v>959</v>
      </c>
      <c r="H94" s="10">
        <f>_xlfn.SUMIFS('[3]GT'!$G$3:$G$202,'[3]GT'!$B$3:$B$202,B94,'[3]GT'!$E$3:$E$202,E94)</f>
        <v>0</v>
      </c>
      <c r="I94" s="162">
        <v>60</v>
      </c>
      <c r="J94" s="156">
        <f>I94-H94</f>
        <v>60</v>
      </c>
      <c r="K94" s="160" t="str">
        <f>IF(J94&gt;0,"Tiếp tục phát triển","Lưu lượng đã hết")</f>
        <v>Tiếp tục phát triển</v>
      </c>
      <c r="L94" s="157"/>
      <c r="M94" s="157"/>
      <c r="N94" s="12">
        <v>2659</v>
      </c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</row>
    <row r="95" spans="1:27" s="454" customFormat="1" ht="66">
      <c r="A95" s="427">
        <f t="shared" si="2"/>
        <v>90</v>
      </c>
      <c r="B95" s="428" t="s">
        <v>960</v>
      </c>
      <c r="C95" s="429" t="s">
        <v>270</v>
      </c>
      <c r="D95" s="429" t="s">
        <v>244</v>
      </c>
      <c r="E95" s="429" t="s">
        <v>954</v>
      </c>
      <c r="F95" s="430">
        <v>1385</v>
      </c>
      <c r="G95" s="429" t="s">
        <v>961</v>
      </c>
      <c r="H95" s="10">
        <f>_xlfn.SUMIFS('[3]GT'!$G$3:$G$202,'[3]GT'!$B$3:$B$202,B95,'[3]GT'!$E$3:$E$202,E95)</f>
        <v>0</v>
      </c>
      <c r="I95" s="453">
        <v>60</v>
      </c>
      <c r="J95" s="434">
        <f>I95-H95</f>
        <v>60</v>
      </c>
      <c r="K95" s="435" t="str">
        <f>IF(J95&gt;0,"Tiếp tục phát triển","Lưu lượng đã hết")</f>
        <v>Tiếp tục phát triển</v>
      </c>
      <c r="L95" s="436"/>
      <c r="M95" s="436"/>
      <c r="N95" s="440">
        <v>2660</v>
      </c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412"/>
      <c r="AA95" s="412"/>
    </row>
    <row r="96" spans="1:27" ht="66">
      <c r="A96" s="18">
        <f t="shared" si="2"/>
        <v>91</v>
      </c>
      <c r="B96" s="8" t="s">
        <v>853</v>
      </c>
      <c r="C96" s="12" t="s">
        <v>403</v>
      </c>
      <c r="D96" s="12" t="s">
        <v>244</v>
      </c>
      <c r="E96" s="12" t="s">
        <v>315</v>
      </c>
      <c r="F96" s="55">
        <v>1470</v>
      </c>
      <c r="G96" s="12" t="s">
        <v>366</v>
      </c>
      <c r="H96" s="10">
        <f>_xlfn.SUMIFS('[3]GT'!$G$3:$G$202,'[3]GT'!$B$3:$B$202,B96,'[3]GT'!$E$3:$E$202,E96)</f>
        <v>10</v>
      </c>
      <c r="I96" s="54">
        <v>11</v>
      </c>
      <c r="J96" s="10">
        <f t="shared" si="4"/>
        <v>1</v>
      </c>
      <c r="K96" s="88" t="str">
        <f t="shared" si="5"/>
        <v>Tiếp tục phát triển</v>
      </c>
      <c r="L96" s="17">
        <v>953</v>
      </c>
      <c r="M96" s="17"/>
      <c r="N96" s="12" t="s">
        <v>820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66">
      <c r="A97" s="18">
        <f t="shared" si="2"/>
        <v>92</v>
      </c>
      <c r="B97" s="17" t="s">
        <v>377</v>
      </c>
      <c r="C97" s="88" t="s">
        <v>272</v>
      </c>
      <c r="D97" s="88" t="s">
        <v>244</v>
      </c>
      <c r="E97" s="88" t="s">
        <v>1044</v>
      </c>
      <c r="F97" s="70">
        <v>735</v>
      </c>
      <c r="G97" s="88" t="s">
        <v>1045</v>
      </c>
      <c r="H97" s="10">
        <f>_xlfn.SUMIFS('[3]GT'!$G$3:$G$202,'[3]GT'!$B$3:$B$202,B97,'[3]GT'!$E$3:$E$202,E97)</f>
        <v>15</v>
      </c>
      <c r="I97" s="86">
        <v>180</v>
      </c>
      <c r="J97" s="10">
        <f>I97-H97</f>
        <v>165</v>
      </c>
      <c r="K97" s="16" t="str">
        <f>IF(J97&gt;0,"Tiếp tục phát triển","Lưu lượng đã hết")</f>
        <v>Tiếp tục phát triển</v>
      </c>
      <c r="L97" s="17">
        <v>72</v>
      </c>
      <c r="M97" s="17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66">
      <c r="A98" s="18">
        <f t="shared" si="2"/>
        <v>93</v>
      </c>
      <c r="B98" s="17" t="s">
        <v>0</v>
      </c>
      <c r="C98" s="88" t="s">
        <v>272</v>
      </c>
      <c r="D98" s="88" t="s">
        <v>244</v>
      </c>
      <c r="E98" s="88" t="s">
        <v>1</v>
      </c>
      <c r="F98" s="70">
        <v>735</v>
      </c>
      <c r="G98" s="88" t="s">
        <v>2</v>
      </c>
      <c r="H98" s="10">
        <f>_xlfn.SUMIFS('[3]GT'!$G$3:$G$202,'[3]GT'!$B$3:$B$202,B98,'[3]GT'!$E$3:$E$202,E98)</f>
        <v>0</v>
      </c>
      <c r="I98" s="86">
        <v>180</v>
      </c>
      <c r="J98" s="10">
        <f>I98-H98</f>
        <v>180</v>
      </c>
      <c r="K98" s="16" t="str">
        <f>IF(J98&gt;0,"Tiếp tục phát triển","Lưu lượng đã hết")</f>
        <v>Tiếp tục phát triển</v>
      </c>
      <c r="L98" s="17">
        <v>73</v>
      </c>
      <c r="M98" s="17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75" customHeight="1">
      <c r="A99" s="18">
        <f t="shared" si="2"/>
        <v>94</v>
      </c>
      <c r="B99" s="17" t="s">
        <v>1734</v>
      </c>
      <c r="C99" s="88" t="s">
        <v>1733</v>
      </c>
      <c r="D99" s="88" t="s">
        <v>244</v>
      </c>
      <c r="E99" s="88" t="s">
        <v>1735</v>
      </c>
      <c r="F99" s="70">
        <v>900</v>
      </c>
      <c r="G99" s="88" t="s">
        <v>1736</v>
      </c>
      <c r="H99" s="10">
        <f>_xlfn.SUMIFS('[3]GT'!$G$3:$G$202,'[3]GT'!$B$3:$B$202,B99,'[3]GT'!$E$3:$E$202,E99)</f>
        <v>0</v>
      </c>
      <c r="I99" s="86">
        <v>90</v>
      </c>
      <c r="J99" s="10">
        <f>I99-H99</f>
        <v>90</v>
      </c>
      <c r="K99" s="16" t="str">
        <f>IF(J99&gt;0,"Tiếp tục phát triển","Lưu lượng đã hết")</f>
        <v>Tiếp tục phát triển</v>
      </c>
      <c r="L99" s="17"/>
      <c r="M99" s="17"/>
      <c r="N99" s="13"/>
      <c r="O99" s="13"/>
      <c r="P99" s="13"/>
      <c r="Q99" s="13"/>
      <c r="R99" s="13"/>
      <c r="S99" s="13"/>
      <c r="T99" s="13" t="s">
        <v>1737</v>
      </c>
      <c r="U99" s="13">
        <v>6286</v>
      </c>
      <c r="V99" s="13"/>
      <c r="W99" s="13"/>
      <c r="X99" s="13"/>
      <c r="Y99" s="13"/>
      <c r="Z99" s="13"/>
      <c r="AA99" s="13"/>
    </row>
    <row r="100" spans="1:27" ht="66">
      <c r="A100" s="18">
        <f t="shared" si="2"/>
        <v>95</v>
      </c>
      <c r="B100" s="8" t="s">
        <v>854</v>
      </c>
      <c r="C100" s="12" t="s">
        <v>240</v>
      </c>
      <c r="D100" s="12" t="s">
        <v>244</v>
      </c>
      <c r="E100" s="12" t="s">
        <v>267</v>
      </c>
      <c r="F100" s="55">
        <v>1750</v>
      </c>
      <c r="G100" s="12" t="s">
        <v>371</v>
      </c>
      <c r="H100" s="10">
        <f>_xlfn.SUMIFS('[3]GT'!$G$3:$G$202,'[3]GT'!$B$3:$B$202,B100,'[3]GT'!$E$3:$E$202,E100)</f>
        <v>19</v>
      </c>
      <c r="I100" s="54">
        <v>30</v>
      </c>
      <c r="J100" s="10">
        <f t="shared" si="4"/>
        <v>11</v>
      </c>
      <c r="K100" s="88" t="str">
        <f t="shared" si="5"/>
        <v>Tiếp tục phát triển</v>
      </c>
      <c r="L100" s="17">
        <v>1001</v>
      </c>
      <c r="M100" s="17"/>
      <c r="N100" s="12" t="s">
        <v>863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82.5">
      <c r="A101" s="18">
        <f>A100+1</f>
        <v>96</v>
      </c>
      <c r="B101" s="8" t="s">
        <v>1882</v>
      </c>
      <c r="C101" s="12" t="s">
        <v>240</v>
      </c>
      <c r="D101" s="12" t="s">
        <v>244</v>
      </c>
      <c r="E101" s="12" t="s">
        <v>267</v>
      </c>
      <c r="F101" s="55">
        <v>1800</v>
      </c>
      <c r="G101" s="12" t="s">
        <v>1883</v>
      </c>
      <c r="H101" s="10">
        <f>_xlfn.SUMIFS('[3]GT'!$G$3:$G$202,'[3]GT'!$B$3:$B$202,B101,'[3]GT'!$E$3:$E$202,E101)</f>
        <v>15</v>
      </c>
      <c r="I101" s="54">
        <v>15</v>
      </c>
      <c r="J101" s="10">
        <f>I101-H101</f>
        <v>0</v>
      </c>
      <c r="K101" s="88" t="str">
        <f>IF(J101&gt;0,"Tiếp tục phát triển","Lưu lượng đã hết")</f>
        <v>Lưu lượng đã hết</v>
      </c>
      <c r="L101" s="17"/>
      <c r="M101" s="17"/>
      <c r="N101" s="12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02" t="s">
        <v>1898</v>
      </c>
      <c r="Z101" s="177" t="s">
        <v>1947</v>
      </c>
      <c r="AA101" s="177"/>
    </row>
    <row r="102" spans="1:27" ht="66">
      <c r="A102" s="18">
        <f>A101+1</f>
        <v>97</v>
      </c>
      <c r="B102" s="8" t="s">
        <v>855</v>
      </c>
      <c r="C102" s="12" t="s">
        <v>240</v>
      </c>
      <c r="D102" s="12" t="s">
        <v>244</v>
      </c>
      <c r="E102" s="12" t="s">
        <v>860</v>
      </c>
      <c r="F102" s="55">
        <v>1730</v>
      </c>
      <c r="G102" s="12" t="s">
        <v>370</v>
      </c>
      <c r="H102" s="10">
        <f>_xlfn.SUMIFS('[3]GT'!$G$3:$G$202,'[3]GT'!$B$3:$B$202,B102,'[3]GT'!$E$3:$E$202,E102)</f>
        <v>12</v>
      </c>
      <c r="I102" s="54">
        <v>30</v>
      </c>
      <c r="J102" s="10">
        <f t="shared" si="4"/>
        <v>18</v>
      </c>
      <c r="K102" s="88" t="str">
        <f t="shared" si="5"/>
        <v>Tiếp tục phát triển</v>
      </c>
      <c r="L102" s="17">
        <v>1000</v>
      </c>
      <c r="M102" s="17"/>
      <c r="N102" s="12" t="s">
        <v>863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s="14" customFormat="1" ht="66">
      <c r="A103" s="18">
        <f>A102+1</f>
        <v>98</v>
      </c>
      <c r="B103" s="8" t="s">
        <v>856</v>
      </c>
      <c r="C103" s="12" t="s">
        <v>241</v>
      </c>
      <c r="D103" s="12" t="s">
        <v>244</v>
      </c>
      <c r="E103" s="115" t="s">
        <v>1778</v>
      </c>
      <c r="F103" s="55">
        <v>1720</v>
      </c>
      <c r="G103" s="12" t="s">
        <v>1781</v>
      </c>
      <c r="H103" s="10">
        <f>_xlfn.SUMIFS('[3]GT'!$G$3:$G$202,'[3]GT'!$B$3:$B$202,B103,'[3]GT'!$E$3:$E$202,E103)</f>
        <v>0</v>
      </c>
      <c r="I103" s="54">
        <v>201</v>
      </c>
      <c r="J103" s="10">
        <f t="shared" si="4"/>
        <v>201</v>
      </c>
      <c r="K103" s="88" t="str">
        <f t="shared" si="5"/>
        <v>Tiếp tục phát triển</v>
      </c>
      <c r="L103" s="17">
        <v>964</v>
      </c>
      <c r="M103" s="169"/>
      <c r="N103" s="12" t="s">
        <v>861</v>
      </c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</row>
    <row r="104" spans="1:27" s="15" customFormat="1" ht="33">
      <c r="A104" s="18">
        <f>A103+1</f>
        <v>99</v>
      </c>
      <c r="B104" s="8" t="s">
        <v>857</v>
      </c>
      <c r="C104" s="9" t="s">
        <v>241</v>
      </c>
      <c r="D104" s="9" t="s">
        <v>244</v>
      </c>
      <c r="E104" s="9" t="s">
        <v>242</v>
      </c>
      <c r="F104" s="10">
        <v>1720</v>
      </c>
      <c r="G104" s="9" t="s">
        <v>367</v>
      </c>
      <c r="H104" s="10">
        <f>_xlfn.SUMIFS('[3]GT'!$G$3:$G$202,'[3]GT'!$B$3:$B$202,B104,'[3]GT'!$E$3:$E$202,E104)</f>
        <v>0</v>
      </c>
      <c r="I104" s="54">
        <v>45</v>
      </c>
      <c r="J104" s="10">
        <f t="shared" si="4"/>
        <v>45</v>
      </c>
      <c r="K104" s="88" t="str">
        <f t="shared" si="5"/>
        <v>Tiếp tục phát triển</v>
      </c>
      <c r="L104" s="17">
        <v>965</v>
      </c>
      <c r="M104" s="171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</row>
    <row r="105" spans="1:27" s="15" customFormat="1" ht="66">
      <c r="A105" s="18">
        <f>A104+1</f>
        <v>100</v>
      </c>
      <c r="B105" s="8" t="s">
        <v>858</v>
      </c>
      <c r="C105" s="9" t="s">
        <v>265</v>
      </c>
      <c r="D105" s="9" t="s">
        <v>244</v>
      </c>
      <c r="E105" s="9" t="s">
        <v>266</v>
      </c>
      <c r="F105" s="10">
        <v>2040</v>
      </c>
      <c r="G105" s="9" t="s">
        <v>368</v>
      </c>
      <c r="H105" s="10">
        <f>_xlfn.SUMIFS('[3]GT'!$G$3:$G$202,'[3]GT'!$B$3:$B$202,B105,'[3]GT'!$E$3:$E$202,E105)</f>
        <v>0</v>
      </c>
      <c r="I105" s="54">
        <v>51</v>
      </c>
      <c r="J105" s="10">
        <f t="shared" si="4"/>
        <v>51</v>
      </c>
      <c r="K105" s="88" t="str">
        <f t="shared" si="5"/>
        <v>Tiếp tục phát triển</v>
      </c>
      <c r="L105" s="17">
        <v>980</v>
      </c>
      <c r="M105" s="171"/>
      <c r="N105" s="12" t="s">
        <v>861</v>
      </c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</row>
    <row r="106" spans="1:27" s="25" customFormat="1" ht="16.5" customHeight="1">
      <c r="A106" s="19"/>
      <c r="B106" s="20" t="s">
        <v>295</v>
      </c>
      <c r="C106" s="21"/>
      <c r="D106" s="21"/>
      <c r="E106" s="21"/>
      <c r="F106" s="22"/>
      <c r="G106" s="21"/>
      <c r="H106" s="10">
        <f>_xlfn.SUMIFS('[3]GT'!$G$3:$G$202,'[3]GT'!$B$3:$B$202,B106,'[3]GT'!$E$3:$E$202,E106)</f>
        <v>0</v>
      </c>
      <c r="I106" s="22">
        <f>SUMIF(I3:I105,"&gt;0")</f>
        <v>14506</v>
      </c>
      <c r="J106" s="22">
        <f>SUMIF(J3:J105,"&gt;0")</f>
        <v>9128</v>
      </c>
      <c r="K106" s="38"/>
      <c r="L106" s="17"/>
      <c r="M106" s="17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ht="16.5">
      <c r="B107" s="28"/>
    </row>
    <row r="109" spans="7:11" ht="47.25">
      <c r="G109" s="52" t="s">
        <v>180</v>
      </c>
      <c r="H109" s="5" t="s">
        <v>33</v>
      </c>
      <c r="I109" s="5" t="s">
        <v>326</v>
      </c>
      <c r="J109" s="5" t="s">
        <v>34</v>
      </c>
      <c r="K109" s="6" t="s">
        <v>195</v>
      </c>
    </row>
    <row r="110" spans="7:11" ht="16.5">
      <c r="G110" s="70" t="s">
        <v>178</v>
      </c>
      <c r="H110" s="70">
        <f>SUMIF(H3:H61,"&gt;0")</f>
        <v>4551</v>
      </c>
      <c r="I110" s="70">
        <f>SUMIF(I3:I61,"&gt;0")</f>
        <v>8700</v>
      </c>
      <c r="J110" s="70">
        <f>SUMIF(J3:J61,"&gt;0")</f>
        <v>4149</v>
      </c>
      <c r="K110" s="88" t="str">
        <f>IF(J110&gt;0,"Tiếp tục phát triển","Lưu lượng đã hết")</f>
        <v>Tiếp tục phát triển</v>
      </c>
    </row>
    <row r="111" spans="7:11" ht="16.5">
      <c r="G111" s="70" t="s">
        <v>179</v>
      </c>
      <c r="H111" s="70">
        <f>SUM(H63:H71)</f>
        <v>510</v>
      </c>
      <c r="I111" s="70">
        <f>SUM(I63:I71)</f>
        <v>1710</v>
      </c>
      <c r="J111" s="70">
        <f>SUMIF(J63:J71,"&gt;0")</f>
        <v>1200</v>
      </c>
      <c r="K111" s="88" t="str">
        <f>IF(J111&gt;0,"Tiếp tục phát triển","Lưu lượng đã hết")</f>
        <v>Tiếp tục phát triển</v>
      </c>
    </row>
    <row r="112" spans="7:11" ht="16.5">
      <c r="G112" s="70" t="s">
        <v>774</v>
      </c>
      <c r="H112" s="70">
        <f>SUM(H73:H88)</f>
        <v>90</v>
      </c>
      <c r="I112" s="70">
        <f>SUM(I73:I88)</f>
        <v>2520</v>
      </c>
      <c r="J112" s="70">
        <f>SUMIF(J73:J88,"&gt;0")</f>
        <v>2430</v>
      </c>
      <c r="K112" s="88" t="str">
        <f>IF(J112&gt;0,"Tiếp tục phát triển","Lưu lượng đã hết")</f>
        <v>Tiếp tục phát triển</v>
      </c>
    </row>
    <row r="113" spans="3:12" s="27" customFormat="1" ht="16.5">
      <c r="C113" s="28"/>
      <c r="D113" s="28"/>
      <c r="E113" s="28"/>
      <c r="G113" s="70" t="s">
        <v>384</v>
      </c>
      <c r="H113" s="70">
        <f>SUM(H90:H96)</f>
        <v>76</v>
      </c>
      <c r="I113" s="70">
        <f>SUM(I90:I96)</f>
        <v>484</v>
      </c>
      <c r="J113" s="70">
        <f>SUMIF(J90:J96,"&gt;0")</f>
        <v>408</v>
      </c>
      <c r="K113" s="88" t="str">
        <f>IF(J113&gt;0,"Tiếp tục phát triển","Lưu lượng đã hết")</f>
        <v>Tiếp tục phát triển</v>
      </c>
      <c r="L113" s="31"/>
    </row>
    <row r="114" spans="7:11" ht="16.5">
      <c r="G114" s="70" t="s">
        <v>385</v>
      </c>
      <c r="H114" s="70">
        <f>SUM(H97:H105)</f>
        <v>61</v>
      </c>
      <c r="I114" s="70">
        <f>SUM(I97:I105)</f>
        <v>822</v>
      </c>
      <c r="J114" s="70">
        <f>SUMIF(J97:J105,"&gt;0")</f>
        <v>761</v>
      </c>
      <c r="K114" s="88" t="str">
        <f>IF(J114&gt;0,"Tiếp tục phát triển","Lưu lượng đã hết")</f>
        <v>Tiếp tục phát triển</v>
      </c>
    </row>
    <row r="115" spans="8:10" ht="16.5">
      <c r="H115" s="92">
        <f>SUM(H110:H114)</f>
        <v>5288</v>
      </c>
      <c r="I115" s="92">
        <f>SUM(I110:I114)</f>
        <v>14236</v>
      </c>
      <c r="J115" s="92">
        <f>SUM(J110:J114)</f>
        <v>8948</v>
      </c>
    </row>
    <row r="116" spans="8:10" ht="16.5">
      <c r="H116" s="92"/>
      <c r="I116" s="29"/>
      <c r="J116" s="92"/>
    </row>
  </sheetData>
  <sheetProtection/>
  <autoFilter ref="A2:R106"/>
  <mergeCells count="1">
    <mergeCell ref="A1:R1"/>
  </mergeCells>
  <printOptions horizontalCentered="1"/>
  <pageMargins left="0" right="0" top="0.590551181102362" bottom="0.393700787401575" header="0" footer="0"/>
  <pageSetup horizontalDpi="600" verticalDpi="600" orientation="landscape" paperSize="9" scale="85" r:id="rId3"/>
  <headerFooter alignWithMargins="0">
    <oddFooter>&amp;C&amp;13&amp;P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9"/>
  <sheetViews>
    <sheetView zoomScale="85" zoomScaleNormal="85" zoomScalePageLayoutView="0" workbookViewId="0" topLeftCell="A1">
      <pane xSplit="8" ySplit="2" topLeftCell="I6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6" sqref="H6"/>
    </sheetView>
  </sheetViews>
  <sheetFormatPr defaultColWidth="9" defaultRowHeight="15"/>
  <cols>
    <col min="1" max="1" width="3.8984375" style="26" bestFit="1" customWidth="1"/>
    <col min="2" max="2" width="12.296875" style="27" bestFit="1" customWidth="1"/>
    <col min="3" max="3" width="21.3984375" style="28" bestFit="1" customWidth="1"/>
    <col min="4" max="4" width="9.8984375" style="28" bestFit="1" customWidth="1"/>
    <col min="5" max="5" width="13" style="28" bestFit="1" customWidth="1"/>
    <col min="6" max="6" width="6.09765625" style="29" bestFit="1" customWidth="1"/>
    <col min="7" max="7" width="37.3984375" style="28" customWidth="1"/>
    <col min="8" max="8" width="13.796875" style="29" customWidth="1"/>
    <col min="9" max="9" width="9.19921875" style="71" customWidth="1"/>
    <col min="10" max="10" width="16.19921875" style="26" customWidth="1"/>
    <col min="11" max="11" width="21.796875" style="27" hidden="1" customWidth="1"/>
    <col min="12" max="12" width="21.796875" style="27" customWidth="1"/>
    <col min="13" max="13" width="17" style="27" bestFit="1" customWidth="1"/>
    <col min="14" max="14" width="16" style="27" bestFit="1" customWidth="1"/>
    <col min="15" max="15" width="17" style="11" bestFit="1" customWidth="1"/>
    <col min="16" max="16" width="17" style="11" customWidth="1"/>
    <col min="17" max="17" width="11.8984375" style="11" bestFit="1" customWidth="1"/>
    <col min="18" max="18" width="9" style="263" customWidth="1"/>
    <col min="19" max="20" width="11.796875" style="263" customWidth="1"/>
    <col min="21" max="16384" width="9" style="11" customWidth="1"/>
  </cols>
  <sheetData>
    <row r="1" spans="1:18" s="1" customFormat="1" ht="66.75" customHeight="1">
      <c r="A1" s="650" t="s">
        <v>1681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</row>
    <row r="2" spans="1:20" s="386" customFormat="1" ht="76.5">
      <c r="A2" s="382" t="s">
        <v>205</v>
      </c>
      <c r="B2" s="383" t="s">
        <v>196</v>
      </c>
      <c r="C2" s="383" t="s">
        <v>197</v>
      </c>
      <c r="D2" s="383" t="s">
        <v>198</v>
      </c>
      <c r="E2" s="383" t="s">
        <v>199</v>
      </c>
      <c r="F2" s="384" t="s">
        <v>200</v>
      </c>
      <c r="G2" s="383" t="s">
        <v>338</v>
      </c>
      <c r="H2" s="382" t="s">
        <v>33</v>
      </c>
      <c r="I2" s="385" t="s">
        <v>613</v>
      </c>
      <c r="J2" s="382" t="s">
        <v>34</v>
      </c>
      <c r="K2" s="6" t="s">
        <v>195</v>
      </c>
      <c r="L2" s="6" t="s">
        <v>415</v>
      </c>
      <c r="M2" s="382" t="s">
        <v>187</v>
      </c>
      <c r="N2" s="382" t="s">
        <v>438</v>
      </c>
      <c r="O2" s="382" t="s">
        <v>791</v>
      </c>
      <c r="P2" s="382" t="s">
        <v>1244</v>
      </c>
      <c r="Q2" s="382" t="s">
        <v>1371</v>
      </c>
      <c r="R2" s="382" t="s">
        <v>1482</v>
      </c>
      <c r="S2" s="2" t="s">
        <v>1912</v>
      </c>
      <c r="T2" s="2" t="s">
        <v>2023</v>
      </c>
    </row>
    <row r="3" spans="1:20" s="14" customFormat="1" ht="66">
      <c r="A3" s="18">
        <v>1</v>
      </c>
      <c r="B3" s="8" t="s">
        <v>879</v>
      </c>
      <c r="C3" s="9" t="s">
        <v>255</v>
      </c>
      <c r="D3" s="9" t="s">
        <v>876</v>
      </c>
      <c r="E3" s="9" t="s">
        <v>256</v>
      </c>
      <c r="F3" s="10">
        <v>151</v>
      </c>
      <c r="G3" s="9" t="s">
        <v>1068</v>
      </c>
      <c r="H3" s="10">
        <f>_xlfn.SUMIFS('[3]QL'!$G$3:$G$47,'[3]QL'!$B$3:$B$47,B3,'[3]QL'!$E$3:$E$47,E3)</f>
        <v>30</v>
      </c>
      <c r="I3" s="54">
        <v>30</v>
      </c>
      <c r="J3" s="10">
        <f aca="true" t="shared" si="0" ref="J3:J37">I3-H3</f>
        <v>0</v>
      </c>
      <c r="K3" s="88" t="s">
        <v>1062</v>
      </c>
      <c r="L3" s="160" t="str">
        <f>IF(J3&gt;0,"Tiếp tục phát triển","Lưu lượng đã hết")</f>
        <v>Lưu lượng đã hết</v>
      </c>
      <c r="M3" s="17"/>
      <c r="N3" s="169"/>
      <c r="O3" s="191">
        <v>883</v>
      </c>
      <c r="P3" s="191"/>
      <c r="Q3" s="191"/>
      <c r="R3" s="279"/>
      <c r="S3" s="279"/>
      <c r="T3" s="279"/>
    </row>
    <row r="4" spans="1:20" s="571" customFormat="1" ht="66">
      <c r="A4" s="248"/>
      <c r="B4" s="567" t="s">
        <v>880</v>
      </c>
      <c r="C4" s="249" t="s">
        <v>255</v>
      </c>
      <c r="D4" s="249" t="s">
        <v>876</v>
      </c>
      <c r="E4" s="568" t="s">
        <v>262</v>
      </c>
      <c r="F4" s="569">
        <v>146</v>
      </c>
      <c r="G4" s="568" t="s">
        <v>1069</v>
      </c>
      <c r="H4" s="10">
        <f>_xlfn.SUMIFS('[3]QL'!$G$3:$G$47,'[3]QL'!$B$3:$B$47,B4,'[3]QL'!$E$3:$E$47,E4)</f>
        <v>0</v>
      </c>
      <c r="I4" s="570">
        <v>30</v>
      </c>
      <c r="J4" s="250">
        <f t="shared" si="0"/>
        <v>30</v>
      </c>
      <c r="K4" s="88" t="s">
        <v>1062</v>
      </c>
      <c r="L4" s="160" t="str">
        <f aca="true" t="shared" si="1" ref="L4:L60">IF(J4&gt;0,"Tiếp tục phát triển","Lưu lượng đã hết")</f>
        <v>Tiếp tục phát triển</v>
      </c>
      <c r="M4" s="252"/>
      <c r="N4" s="252"/>
      <c r="O4" s="253">
        <v>885</v>
      </c>
      <c r="P4" s="253"/>
      <c r="Q4" s="253"/>
      <c r="R4" s="573"/>
      <c r="S4" s="573"/>
      <c r="T4" s="573"/>
    </row>
    <row r="5" spans="1:20" s="14" customFormat="1" ht="115.5">
      <c r="A5" s="18">
        <f>A3+1</f>
        <v>2</v>
      </c>
      <c r="B5" s="8" t="s">
        <v>1337</v>
      </c>
      <c r="C5" s="12" t="s">
        <v>305</v>
      </c>
      <c r="D5" s="12" t="s">
        <v>876</v>
      </c>
      <c r="E5" s="12" t="s">
        <v>306</v>
      </c>
      <c r="F5" s="55">
        <v>200</v>
      </c>
      <c r="G5" s="12" t="s">
        <v>1338</v>
      </c>
      <c r="H5" s="10">
        <f>_xlfn.SUMIFS('[3]QL'!$G$3:$G$47,'[3]QL'!$B$3:$B$47,B5,'[3]QL'!$E$3:$E$47,E5)</f>
        <v>0</v>
      </c>
      <c r="I5" s="54">
        <v>120</v>
      </c>
      <c r="J5" s="10">
        <f t="shared" si="0"/>
        <v>120</v>
      </c>
      <c r="K5" s="88" t="str">
        <f>IF(J5&gt;0,"Tiếp tục phát triển","Lưu lượng đã hết")</f>
        <v>Tiếp tục phát triển</v>
      </c>
      <c r="L5" s="160" t="str">
        <f t="shared" si="1"/>
        <v>Tiếp tục phát triển</v>
      </c>
      <c r="M5" s="17"/>
      <c r="N5" s="169"/>
      <c r="O5" s="191"/>
      <c r="P5" s="191">
        <v>3415</v>
      </c>
      <c r="Q5" s="191"/>
      <c r="R5" s="279"/>
      <c r="S5" s="279"/>
      <c r="T5" s="279"/>
    </row>
    <row r="6" spans="1:20" s="370" customFormat="1" ht="99">
      <c r="A6" s="346"/>
      <c r="B6" s="334" t="s">
        <v>1879</v>
      </c>
      <c r="C6" s="328" t="s">
        <v>248</v>
      </c>
      <c r="D6" s="328" t="s">
        <v>876</v>
      </c>
      <c r="E6" s="328" t="s">
        <v>1843</v>
      </c>
      <c r="F6" s="329">
        <v>200</v>
      </c>
      <c r="G6" s="328" t="s">
        <v>1880</v>
      </c>
      <c r="H6" s="10">
        <f>_xlfn.SUMIFS('[3]QL'!$G$3:$G$47,'[3]QL'!$B$3:$B$47,B6,'[3]QL'!$E$3:$E$47,E6)</f>
        <v>30</v>
      </c>
      <c r="I6" s="366">
        <v>30</v>
      </c>
      <c r="J6" s="349">
        <f t="shared" si="0"/>
        <v>0</v>
      </c>
      <c r="K6" s="363" t="str">
        <f>IF(J6&gt;0,"Tiếp tục phát triển","Lưu lượng đã hết")</f>
        <v>Lưu lượng đã hết</v>
      </c>
      <c r="L6" s="160" t="str">
        <f t="shared" si="1"/>
        <v>Lưu lượng đã hết</v>
      </c>
      <c r="M6" s="331"/>
      <c r="N6" s="367"/>
      <c r="O6" s="368"/>
      <c r="P6" s="368"/>
      <c r="Q6" s="368"/>
      <c r="R6" s="369"/>
      <c r="S6" s="369"/>
      <c r="T6" s="369"/>
    </row>
    <row r="7" spans="1:20" ht="115.5">
      <c r="A7" s="18">
        <f>A5+1</f>
        <v>3</v>
      </c>
      <c r="B7" s="8" t="s">
        <v>1353</v>
      </c>
      <c r="C7" s="12" t="s">
        <v>208</v>
      </c>
      <c r="D7" s="12" t="s">
        <v>876</v>
      </c>
      <c r="E7" s="12" t="s">
        <v>209</v>
      </c>
      <c r="F7" s="55">
        <v>195</v>
      </c>
      <c r="G7" s="12" t="s">
        <v>1354</v>
      </c>
      <c r="H7" s="10">
        <f>_xlfn.SUMIFS('[3]QL'!$G$3:$G$47,'[3]QL'!$B$3:$B$47,B7,'[3]QL'!$E$3:$E$47,E7)</f>
        <v>0</v>
      </c>
      <c r="I7" s="54">
        <v>150</v>
      </c>
      <c r="J7" s="10">
        <f t="shared" si="0"/>
        <v>150</v>
      </c>
      <c r="K7" s="88" t="str">
        <f>IF(J7&gt;0,"Tiếp tục phát triển","Lưu lượng đã hết")</f>
        <v>Tiếp tục phát triển</v>
      </c>
      <c r="L7" s="160" t="str">
        <f t="shared" si="1"/>
        <v>Tiếp tục phát triển</v>
      </c>
      <c r="M7" s="17"/>
      <c r="N7" s="17"/>
      <c r="O7" s="13"/>
      <c r="P7" s="13">
        <v>3423</v>
      </c>
      <c r="Q7" s="13"/>
      <c r="R7" s="257"/>
      <c r="S7" s="257"/>
      <c r="T7" s="257"/>
    </row>
    <row r="8" spans="1:20" s="57" customFormat="1" ht="99">
      <c r="A8" s="113">
        <f aca="true" t="shared" si="2" ref="A8:A29">A7+1</f>
        <v>4</v>
      </c>
      <c r="B8" s="53" t="s">
        <v>1453</v>
      </c>
      <c r="C8" s="115" t="s">
        <v>208</v>
      </c>
      <c r="D8" s="115" t="s">
        <v>876</v>
      </c>
      <c r="E8" s="12" t="s">
        <v>1451</v>
      </c>
      <c r="F8" s="55">
        <v>221</v>
      </c>
      <c r="G8" s="12" t="s">
        <v>1454</v>
      </c>
      <c r="H8" s="10">
        <f>_xlfn.SUMIFS('[3]QL'!$G$3:$G$47,'[3]QL'!$B$3:$B$47,B8,'[3]QL'!$E$3:$E$47,E8)</f>
        <v>60</v>
      </c>
      <c r="I8" s="121">
        <v>120</v>
      </c>
      <c r="J8" s="117">
        <f t="shared" si="0"/>
        <v>60</v>
      </c>
      <c r="K8" s="88" t="str">
        <f>IF(J8&gt;0,"Tiếp tục phát triển","Lưu lượng đã hết")</f>
        <v>Tiếp tục phát triển</v>
      </c>
      <c r="L8" s="160" t="str">
        <f t="shared" si="1"/>
        <v>Tiếp tục phát triển</v>
      </c>
      <c r="M8" s="17"/>
      <c r="N8" s="17"/>
      <c r="O8" s="13"/>
      <c r="P8" s="13"/>
      <c r="Q8" s="13"/>
      <c r="R8" s="257">
        <v>4599</v>
      </c>
      <c r="S8" s="257"/>
      <c r="T8" s="257"/>
    </row>
    <row r="9" spans="1:20" ht="66">
      <c r="A9" s="113">
        <f t="shared" si="2"/>
        <v>5</v>
      </c>
      <c r="B9" s="8" t="s">
        <v>1286</v>
      </c>
      <c r="C9" s="12" t="s">
        <v>1287</v>
      </c>
      <c r="D9" s="12" t="s">
        <v>876</v>
      </c>
      <c r="E9" s="12" t="s">
        <v>794</v>
      </c>
      <c r="F9" s="55">
        <v>200</v>
      </c>
      <c r="G9" s="12" t="s">
        <v>1288</v>
      </c>
      <c r="H9" s="10">
        <f>_xlfn.SUMIFS('[3]QL'!$G$3:$G$47,'[3]QL'!$B$3:$B$47,B9,'[3]QL'!$E$3:$E$47,E9)</f>
        <v>0</v>
      </c>
      <c r="I9" s="54">
        <v>240</v>
      </c>
      <c r="J9" s="10">
        <f t="shared" si="0"/>
        <v>240</v>
      </c>
      <c r="K9" s="88" t="str">
        <f>IF(J9&gt;0,"Tiếp tục phát triển","Lưu lượng đã hết")</f>
        <v>Tiếp tục phát triển</v>
      </c>
      <c r="L9" s="160" t="str">
        <f t="shared" si="1"/>
        <v>Tiếp tục phát triển</v>
      </c>
      <c r="M9" s="17"/>
      <c r="N9" s="17"/>
      <c r="O9" s="13"/>
      <c r="P9" s="13">
        <v>3384</v>
      </c>
      <c r="Q9" s="13"/>
      <c r="R9" s="257"/>
      <c r="S9" s="257"/>
      <c r="T9" s="257"/>
    </row>
    <row r="10" spans="1:20" s="14" customFormat="1" ht="84" customHeight="1">
      <c r="A10" s="18">
        <f t="shared" si="2"/>
        <v>6</v>
      </c>
      <c r="B10" s="8" t="s">
        <v>1964</v>
      </c>
      <c r="C10" s="12" t="s">
        <v>875</v>
      </c>
      <c r="D10" s="12" t="s">
        <v>876</v>
      </c>
      <c r="E10" s="12" t="s">
        <v>284</v>
      </c>
      <c r="F10" s="55">
        <v>420</v>
      </c>
      <c r="G10" s="269" t="s">
        <v>1680</v>
      </c>
      <c r="H10" s="10">
        <f>_xlfn.SUMIFS('[3]QL'!$G$3:$G$47,'[3]QL'!$B$3:$B$47,B10,'[3]QL'!$E$3:$E$47,E10)</f>
        <v>89</v>
      </c>
      <c r="I10" s="54">
        <v>30</v>
      </c>
      <c r="J10" s="10">
        <f t="shared" si="0"/>
        <v>-59</v>
      </c>
      <c r="K10" s="88" t="s">
        <v>1062</v>
      </c>
      <c r="L10" s="160" t="str">
        <f t="shared" si="1"/>
        <v>Lưu lượng đã hết</v>
      </c>
      <c r="M10" s="17"/>
      <c r="N10" s="169"/>
      <c r="O10" s="191">
        <v>6</v>
      </c>
      <c r="P10" s="191"/>
      <c r="Q10" s="191"/>
      <c r="R10" s="279" t="s">
        <v>806</v>
      </c>
      <c r="S10" s="279"/>
      <c r="T10" s="279"/>
    </row>
    <row r="11" spans="1:20" s="76" customFormat="1" ht="66">
      <c r="A11" s="18">
        <f t="shared" si="2"/>
        <v>7</v>
      </c>
      <c r="B11" s="199" t="s">
        <v>1965</v>
      </c>
      <c r="C11" s="12" t="s">
        <v>875</v>
      </c>
      <c r="D11" s="12" t="s">
        <v>876</v>
      </c>
      <c r="E11" s="12" t="s">
        <v>284</v>
      </c>
      <c r="F11" s="55">
        <v>420</v>
      </c>
      <c r="G11" s="269" t="s">
        <v>1679</v>
      </c>
      <c r="H11" s="10">
        <f>_xlfn.SUMIFS('[3]QL'!$G$3:$G$47,'[3]QL'!$B$3:$B$47,B11,'[3]QL'!$E$3:$E$47,E11)</f>
        <v>16</v>
      </c>
      <c r="I11" s="96">
        <v>45</v>
      </c>
      <c r="J11" s="10">
        <f t="shared" si="0"/>
        <v>29</v>
      </c>
      <c r="K11" s="106" t="s">
        <v>1062</v>
      </c>
      <c r="L11" s="160" t="str">
        <f t="shared" si="1"/>
        <v>Tiếp tục phát triển</v>
      </c>
      <c r="M11" s="17"/>
      <c r="N11" s="171"/>
      <c r="O11" s="196">
        <v>7</v>
      </c>
      <c r="P11" s="94"/>
      <c r="Q11" s="94"/>
      <c r="R11" s="123" t="s">
        <v>806</v>
      </c>
      <c r="S11" s="123"/>
      <c r="T11" s="123"/>
    </row>
    <row r="12" spans="1:20" s="356" customFormat="1" ht="96">
      <c r="A12" s="346"/>
      <c r="B12" s="347" t="s">
        <v>1836</v>
      </c>
      <c r="C12" s="328" t="s">
        <v>875</v>
      </c>
      <c r="D12" s="328" t="s">
        <v>876</v>
      </c>
      <c r="E12" s="328" t="s">
        <v>1799</v>
      </c>
      <c r="F12" s="329">
        <v>490</v>
      </c>
      <c r="G12" s="348" t="s">
        <v>1837</v>
      </c>
      <c r="H12" s="10">
        <f>_xlfn.SUMIFS('[3]QL'!$G$3:$G$47,'[3]QL'!$B$3:$B$47,B12,'[3]QL'!$E$3:$E$47,E12)</f>
        <v>30</v>
      </c>
      <c r="I12" s="350">
        <v>30</v>
      </c>
      <c r="J12" s="349">
        <f t="shared" si="0"/>
        <v>0</v>
      </c>
      <c r="K12" s="351" t="s">
        <v>1062</v>
      </c>
      <c r="L12" s="160" t="str">
        <f t="shared" si="1"/>
        <v>Lưu lượng đã hết</v>
      </c>
      <c r="M12" s="331"/>
      <c r="N12" s="352"/>
      <c r="O12" s="353"/>
      <c r="P12" s="354"/>
      <c r="Q12" s="354"/>
      <c r="R12" s="355"/>
      <c r="S12" s="355"/>
      <c r="T12" s="355"/>
    </row>
    <row r="13" spans="1:20" ht="99">
      <c r="A13" s="18">
        <f>A11+1</f>
        <v>8</v>
      </c>
      <c r="B13" s="18" t="s">
        <v>1489</v>
      </c>
      <c r="C13" s="12" t="s">
        <v>237</v>
      </c>
      <c r="D13" s="12" t="s">
        <v>876</v>
      </c>
      <c r="E13" s="12" t="s">
        <v>1383</v>
      </c>
      <c r="F13" s="55">
        <v>280</v>
      </c>
      <c r="G13" s="12" t="s">
        <v>1490</v>
      </c>
      <c r="H13" s="10">
        <f>_xlfn.SUMIFS('[3]QL'!$G$3:$G$47,'[3]QL'!$B$3:$B$47,B13,'[3]QL'!$E$3:$E$47,E13)</f>
        <v>0</v>
      </c>
      <c r="I13" s="54">
        <v>120</v>
      </c>
      <c r="J13" s="10">
        <f t="shared" si="0"/>
        <v>120</v>
      </c>
      <c r="K13" s="88" t="str">
        <f>IF(J13&gt;0,"Tiếp tục phát triển","Lưu lượng đã hết")</f>
        <v>Tiếp tục phát triển</v>
      </c>
      <c r="L13" s="160" t="str">
        <f t="shared" si="1"/>
        <v>Tiếp tục phát triển</v>
      </c>
      <c r="M13" s="17"/>
      <c r="N13" s="17"/>
      <c r="O13" s="13"/>
      <c r="P13" s="13"/>
      <c r="Q13" s="13"/>
      <c r="R13" s="257">
        <v>4425</v>
      </c>
      <c r="S13" s="257"/>
      <c r="T13" s="257"/>
    </row>
    <row r="14" spans="1:21" ht="99">
      <c r="A14" s="18">
        <f>A13+1</f>
        <v>9</v>
      </c>
      <c r="B14" s="18" t="s">
        <v>2001</v>
      </c>
      <c r="C14" s="12" t="s">
        <v>237</v>
      </c>
      <c r="D14" s="12" t="s">
        <v>876</v>
      </c>
      <c r="E14" s="12" t="s">
        <v>442</v>
      </c>
      <c r="F14" s="55">
        <v>285</v>
      </c>
      <c r="G14" s="12" t="s">
        <v>2002</v>
      </c>
      <c r="H14" s="10">
        <f>_xlfn.SUMIFS('[3]QL'!$G$3:$G$47,'[3]QL'!$B$3:$B$47,B14,'[3]QL'!$E$3:$E$47,E14)</f>
        <v>30</v>
      </c>
      <c r="I14" s="54">
        <v>30</v>
      </c>
      <c r="J14" s="10">
        <f>I14-H14</f>
        <v>0</v>
      </c>
      <c r="K14" s="88" t="str">
        <f>IF(J14&gt;0,"Tiếp tục phát triển","Lưu lượng đã hết")</f>
        <v>Lưu lượng đã hết</v>
      </c>
      <c r="L14" s="160" t="str">
        <f t="shared" si="1"/>
        <v>Lưu lượng đã hết</v>
      </c>
      <c r="M14" s="17"/>
      <c r="N14" s="17"/>
      <c r="O14" s="13"/>
      <c r="P14" s="13"/>
      <c r="Q14" s="13"/>
      <c r="R14" s="257"/>
      <c r="S14" s="257"/>
      <c r="T14" s="257" t="s">
        <v>2024</v>
      </c>
      <c r="U14" s="626"/>
    </row>
    <row r="15" spans="1:20" s="158" customFormat="1" ht="66">
      <c r="A15" s="18">
        <f>A14+1</f>
        <v>10</v>
      </c>
      <c r="B15" s="157" t="s">
        <v>888</v>
      </c>
      <c r="C15" s="160" t="s">
        <v>277</v>
      </c>
      <c r="D15" s="160" t="s">
        <v>876</v>
      </c>
      <c r="E15" s="160" t="s">
        <v>283</v>
      </c>
      <c r="F15" s="161">
        <v>274</v>
      </c>
      <c r="G15" s="160" t="s">
        <v>1072</v>
      </c>
      <c r="H15" s="10">
        <f>_xlfn.SUMIFS('[3]QL'!$G$3:$G$47,'[3]QL'!$B$3:$B$47,B15,'[3]QL'!$E$3:$E$47,E15)</f>
        <v>0</v>
      </c>
      <c r="I15" s="162">
        <v>15</v>
      </c>
      <c r="J15" s="10">
        <f t="shared" si="0"/>
        <v>15</v>
      </c>
      <c r="K15" s="160" t="s">
        <v>1062</v>
      </c>
      <c r="L15" s="160" t="str">
        <f t="shared" si="1"/>
        <v>Tiếp tục phát triển</v>
      </c>
      <c r="M15" s="157"/>
      <c r="N15" s="177"/>
      <c r="O15" s="165"/>
      <c r="P15" s="165"/>
      <c r="Q15" s="165"/>
      <c r="R15" s="258"/>
      <c r="S15" s="258"/>
      <c r="T15" s="258"/>
    </row>
    <row r="16" spans="1:20" s="444" customFormat="1" ht="115.5">
      <c r="A16" s="427">
        <f t="shared" si="2"/>
        <v>11</v>
      </c>
      <c r="B16" s="443" t="s">
        <v>1349</v>
      </c>
      <c r="C16" s="442" t="s">
        <v>277</v>
      </c>
      <c r="D16" s="442" t="s">
        <v>876</v>
      </c>
      <c r="E16" s="442" t="s">
        <v>283</v>
      </c>
      <c r="F16" s="450">
        <v>330</v>
      </c>
      <c r="G16" s="442" t="s">
        <v>1350</v>
      </c>
      <c r="H16" s="10">
        <f>_xlfn.SUMIFS('[3]QL'!$G$3:$G$47,'[3]QL'!$B$3:$B$47,B16,'[3]QL'!$E$3:$E$47,E16)</f>
        <v>0</v>
      </c>
      <c r="I16" s="451">
        <v>60</v>
      </c>
      <c r="J16" s="432">
        <f t="shared" si="0"/>
        <v>60</v>
      </c>
      <c r="K16" s="88" t="str">
        <f>IF(J16&gt;0,"Tiếp tục phát triển","Lưu lượng đã hết")</f>
        <v>Tiếp tục phát triển</v>
      </c>
      <c r="L16" s="160" t="str">
        <f t="shared" si="1"/>
        <v>Tiếp tục phát triển</v>
      </c>
      <c r="M16" s="443"/>
      <c r="N16" s="455"/>
      <c r="O16" s="400"/>
      <c r="P16" s="400">
        <v>3421</v>
      </c>
      <c r="Q16" s="400"/>
      <c r="R16" s="456"/>
      <c r="S16" s="456"/>
      <c r="T16" s="456"/>
    </row>
    <row r="17" spans="1:20" ht="115.5">
      <c r="A17" s="18">
        <f t="shared" si="2"/>
        <v>12</v>
      </c>
      <c r="B17" s="8" t="s">
        <v>1351</v>
      </c>
      <c r="C17" s="12" t="s">
        <v>277</v>
      </c>
      <c r="D17" s="12" t="s">
        <v>876</v>
      </c>
      <c r="E17" s="12" t="s">
        <v>282</v>
      </c>
      <c r="F17" s="55">
        <v>340</v>
      </c>
      <c r="G17" s="12" t="s">
        <v>1352</v>
      </c>
      <c r="H17" s="10">
        <f>_xlfn.SUMIFS('[3]QL'!$G$3:$G$47,'[3]QL'!$B$3:$B$47,B17,'[3]QL'!$E$3:$E$47,E17)</f>
        <v>0</v>
      </c>
      <c r="I17" s="54">
        <v>60</v>
      </c>
      <c r="J17" s="10">
        <f t="shared" si="0"/>
        <v>60</v>
      </c>
      <c r="K17" s="88" t="str">
        <f>IF(J17&gt;0,"Tiếp tục phát triển","Lưu lượng đã hết")</f>
        <v>Tiếp tục phát triển</v>
      </c>
      <c r="L17" s="160" t="str">
        <f t="shared" si="1"/>
        <v>Tiếp tục phát triển</v>
      </c>
      <c r="M17" s="17"/>
      <c r="N17" s="17"/>
      <c r="O17" s="13"/>
      <c r="P17" s="13">
        <v>3422</v>
      </c>
      <c r="Q17" s="13"/>
      <c r="R17" s="257"/>
      <c r="S17" s="257"/>
      <c r="T17" s="257"/>
    </row>
    <row r="18" spans="1:20" s="158" customFormat="1" ht="181.5">
      <c r="A18" s="18">
        <f t="shared" si="2"/>
        <v>13</v>
      </c>
      <c r="B18" s="157" t="s">
        <v>927</v>
      </c>
      <c r="C18" s="160" t="s">
        <v>202</v>
      </c>
      <c r="D18" s="160" t="s">
        <v>876</v>
      </c>
      <c r="E18" s="160" t="s">
        <v>386</v>
      </c>
      <c r="F18" s="161">
        <v>435</v>
      </c>
      <c r="G18" s="160" t="s">
        <v>1070</v>
      </c>
      <c r="H18" s="10">
        <f>_xlfn.SUMIFS('[3]QL'!$G$3:$G$47,'[3]QL'!$B$3:$B$47,B18,'[3]QL'!$E$3:$E$47,E18)</f>
        <v>0</v>
      </c>
      <c r="I18" s="162">
        <v>120</v>
      </c>
      <c r="J18" s="10">
        <f t="shared" si="0"/>
        <v>120</v>
      </c>
      <c r="K18" s="88" t="str">
        <f>IF(J18&gt;0,"Tiếp tục phát triển","Lưu lượng đã hết")</f>
        <v>Tiếp tục phát triển</v>
      </c>
      <c r="L18" s="160" t="str">
        <f t="shared" si="1"/>
        <v>Tiếp tục phát triển</v>
      </c>
      <c r="M18" s="157"/>
      <c r="N18" s="157"/>
      <c r="O18" s="165">
        <v>2640</v>
      </c>
      <c r="P18" s="165"/>
      <c r="Q18" s="165"/>
      <c r="R18" s="258"/>
      <c r="S18" s="258"/>
      <c r="T18" s="258"/>
    </row>
    <row r="19" spans="1:20" ht="66">
      <c r="A19" s="18">
        <f t="shared" si="2"/>
        <v>14</v>
      </c>
      <c r="B19" s="8" t="s">
        <v>877</v>
      </c>
      <c r="C19" s="12" t="s">
        <v>202</v>
      </c>
      <c r="D19" s="12" t="s">
        <v>876</v>
      </c>
      <c r="E19" s="12" t="s">
        <v>386</v>
      </c>
      <c r="F19" s="55">
        <v>415</v>
      </c>
      <c r="G19" s="12" t="s">
        <v>1071</v>
      </c>
      <c r="H19" s="10">
        <f>_xlfn.SUMIFS('[3]QL'!$G$3:$G$47,'[3]QL'!$B$3:$B$47,B19,'[3]QL'!$E$3:$E$47,E19)</f>
        <v>30</v>
      </c>
      <c r="I19" s="54">
        <v>75</v>
      </c>
      <c r="J19" s="10">
        <f t="shared" si="0"/>
        <v>45</v>
      </c>
      <c r="K19" s="88" t="s">
        <v>1062</v>
      </c>
      <c r="L19" s="160" t="str">
        <f t="shared" si="1"/>
        <v>Tiếp tục phát triển</v>
      </c>
      <c r="M19" s="17"/>
      <c r="N19" s="17"/>
      <c r="O19" s="13">
        <v>846</v>
      </c>
      <c r="P19" s="13"/>
      <c r="Q19" s="13"/>
      <c r="R19" s="257"/>
      <c r="S19" s="257"/>
      <c r="T19" s="257"/>
    </row>
    <row r="20" spans="1:20" s="158" customFormat="1" ht="181.5">
      <c r="A20" s="18">
        <f t="shared" si="2"/>
        <v>15</v>
      </c>
      <c r="B20" s="157" t="s">
        <v>928</v>
      </c>
      <c r="C20" s="160" t="s">
        <v>202</v>
      </c>
      <c r="D20" s="160" t="s">
        <v>876</v>
      </c>
      <c r="E20" s="160" t="s">
        <v>563</v>
      </c>
      <c r="F20" s="161">
        <v>465</v>
      </c>
      <c r="G20" s="160" t="s">
        <v>929</v>
      </c>
      <c r="H20" s="10">
        <f>_xlfn.SUMIFS('[3]QL'!$G$3:$G$47,'[3]QL'!$B$3:$B$47,B20,'[3]QL'!$E$3:$E$47,E20)</f>
        <v>0</v>
      </c>
      <c r="I20" s="162">
        <v>60</v>
      </c>
      <c r="J20" s="10">
        <f t="shared" si="0"/>
        <v>60</v>
      </c>
      <c r="K20" s="88" t="str">
        <f>IF(J20&gt;0,"Tiếp tục phát triển","Lưu lượng đã hết")</f>
        <v>Tiếp tục phát triển</v>
      </c>
      <c r="L20" s="160" t="str">
        <f t="shared" si="1"/>
        <v>Tiếp tục phát triển</v>
      </c>
      <c r="M20" s="157"/>
      <c r="N20" s="157"/>
      <c r="O20" s="165">
        <v>2641</v>
      </c>
      <c r="P20" s="165"/>
      <c r="Q20" s="165"/>
      <c r="R20" s="258"/>
      <c r="S20" s="258"/>
      <c r="T20" s="258"/>
    </row>
    <row r="21" spans="1:20" s="158" customFormat="1" ht="181.5">
      <c r="A21" s="18">
        <f t="shared" si="2"/>
        <v>16</v>
      </c>
      <c r="B21" s="157" t="s">
        <v>930</v>
      </c>
      <c r="C21" s="160" t="s">
        <v>202</v>
      </c>
      <c r="D21" s="160" t="s">
        <v>876</v>
      </c>
      <c r="E21" s="160" t="s">
        <v>317</v>
      </c>
      <c r="F21" s="161">
        <v>455</v>
      </c>
      <c r="G21" s="160" t="s">
        <v>931</v>
      </c>
      <c r="H21" s="10">
        <f>_xlfn.SUMIFS('[3]QL'!$G$3:$G$47,'[3]QL'!$B$3:$B$47,B21,'[3]QL'!$E$3:$E$47,E21)</f>
        <v>0</v>
      </c>
      <c r="I21" s="162">
        <v>120</v>
      </c>
      <c r="J21" s="10">
        <f t="shared" si="0"/>
        <v>120</v>
      </c>
      <c r="K21" s="88" t="str">
        <f>IF(J21&gt;0,"Tiếp tục phát triển","Lưu lượng đã hết")</f>
        <v>Tiếp tục phát triển</v>
      </c>
      <c r="L21" s="160" t="str">
        <f t="shared" si="1"/>
        <v>Tiếp tục phát triển</v>
      </c>
      <c r="M21" s="157"/>
      <c r="N21" s="157"/>
      <c r="O21" s="165">
        <v>2642</v>
      </c>
      <c r="P21" s="165"/>
      <c r="Q21" s="165"/>
      <c r="R21" s="258"/>
      <c r="S21" s="258"/>
      <c r="T21" s="258"/>
    </row>
    <row r="22" spans="1:20" ht="181.5">
      <c r="A22" s="18">
        <f t="shared" si="2"/>
        <v>17</v>
      </c>
      <c r="B22" s="18" t="s">
        <v>932</v>
      </c>
      <c r="C22" s="160" t="s">
        <v>202</v>
      </c>
      <c r="D22" s="160" t="s">
        <v>876</v>
      </c>
      <c r="E22" s="12" t="s">
        <v>301</v>
      </c>
      <c r="F22" s="55">
        <v>396</v>
      </c>
      <c r="G22" s="12" t="s">
        <v>933</v>
      </c>
      <c r="H22" s="10">
        <f>_xlfn.SUMIFS('[3]QL'!$G$3:$G$47,'[3]QL'!$B$3:$B$47,B22,'[3]QL'!$E$3:$E$47,E22)</f>
        <v>0</v>
      </c>
      <c r="I22" s="54">
        <v>120</v>
      </c>
      <c r="J22" s="10">
        <f t="shared" si="0"/>
        <v>120</v>
      </c>
      <c r="K22" s="88" t="str">
        <f>IF(J22&gt;0,"Tiếp tục phát triển","Lưu lượng đã hết")</f>
        <v>Tiếp tục phát triển</v>
      </c>
      <c r="L22" s="160" t="str">
        <f t="shared" si="1"/>
        <v>Tiếp tục phát triển</v>
      </c>
      <c r="M22" s="17"/>
      <c r="N22" s="17"/>
      <c r="O22" s="13">
        <v>2643</v>
      </c>
      <c r="P22" s="13"/>
      <c r="Q22" s="13"/>
      <c r="R22" s="257"/>
      <c r="S22" s="257"/>
      <c r="T22" s="257"/>
    </row>
    <row r="23" spans="1:20" s="14" customFormat="1" ht="66">
      <c r="A23" s="18">
        <f t="shared" si="2"/>
        <v>18</v>
      </c>
      <c r="B23" s="8" t="s">
        <v>878</v>
      </c>
      <c r="C23" s="9" t="s">
        <v>274</v>
      </c>
      <c r="D23" s="9" t="s">
        <v>876</v>
      </c>
      <c r="E23" s="9" t="s">
        <v>290</v>
      </c>
      <c r="F23" s="10">
        <v>438</v>
      </c>
      <c r="G23" s="9" t="s">
        <v>1067</v>
      </c>
      <c r="H23" s="10">
        <f>_xlfn.SUMIFS('[3]QL'!$G$3:$G$47,'[3]QL'!$B$3:$B$47,B23,'[3]QL'!$E$3:$E$47,E23)</f>
        <v>30</v>
      </c>
      <c r="I23" s="54">
        <v>30</v>
      </c>
      <c r="J23" s="10">
        <f t="shared" si="0"/>
        <v>0</v>
      </c>
      <c r="K23" s="88" t="s">
        <v>1062</v>
      </c>
      <c r="L23" s="160" t="str">
        <f t="shared" si="1"/>
        <v>Lưu lượng đã hết</v>
      </c>
      <c r="M23" s="17"/>
      <c r="N23" s="169"/>
      <c r="O23" s="191">
        <v>855</v>
      </c>
      <c r="P23" s="191"/>
      <c r="Q23" s="191"/>
      <c r="R23" s="279"/>
      <c r="S23" s="279"/>
      <c r="T23" s="279"/>
    </row>
    <row r="24" spans="1:20" s="14" customFormat="1" ht="99">
      <c r="A24" s="18">
        <f t="shared" si="2"/>
        <v>19</v>
      </c>
      <c r="B24" s="8" t="s">
        <v>1295</v>
      </c>
      <c r="C24" s="9" t="s">
        <v>274</v>
      </c>
      <c r="D24" s="9" t="s">
        <v>876</v>
      </c>
      <c r="E24" s="9" t="s">
        <v>290</v>
      </c>
      <c r="F24" s="10">
        <v>380</v>
      </c>
      <c r="G24" s="9" t="s">
        <v>1296</v>
      </c>
      <c r="H24" s="10">
        <f>_xlfn.SUMIFS('[3]QL'!$G$3:$G$47,'[3]QL'!$B$3:$B$47,B24,'[3]QL'!$E$3:$E$47,E24)</f>
        <v>0</v>
      </c>
      <c r="I24" s="54">
        <v>120</v>
      </c>
      <c r="J24" s="10">
        <f t="shared" si="0"/>
        <v>120</v>
      </c>
      <c r="K24" s="115" t="str">
        <f aca="true" t="shared" si="3" ref="K24:K33">IF(J24&gt;0,"Tiếp tục phát triển","Lưu lượng đã hết")</f>
        <v>Tiếp tục phát triển</v>
      </c>
      <c r="L24" s="160" t="str">
        <f t="shared" si="1"/>
        <v>Tiếp tục phát triển</v>
      </c>
      <c r="M24" s="17"/>
      <c r="N24" s="169"/>
      <c r="O24" s="191"/>
      <c r="P24" s="191">
        <v>3391</v>
      </c>
      <c r="Q24" s="191"/>
      <c r="R24" s="279"/>
      <c r="S24" s="279"/>
      <c r="T24" s="279"/>
    </row>
    <row r="25" spans="1:20" s="14" customFormat="1" ht="99">
      <c r="A25" s="18">
        <f t="shared" si="2"/>
        <v>20</v>
      </c>
      <c r="B25" s="8" t="s">
        <v>1297</v>
      </c>
      <c r="C25" s="9" t="s">
        <v>274</v>
      </c>
      <c r="D25" s="9" t="s">
        <v>876</v>
      </c>
      <c r="E25" s="9" t="s">
        <v>357</v>
      </c>
      <c r="F25" s="10">
        <v>425</v>
      </c>
      <c r="G25" s="9" t="s">
        <v>1298</v>
      </c>
      <c r="H25" s="10">
        <f>_xlfn.SUMIFS('[3]QL'!$G$3:$G$47,'[3]QL'!$B$3:$B$47,B25,'[3]QL'!$E$3:$E$47,E25)</f>
        <v>0</v>
      </c>
      <c r="I25" s="54">
        <v>60</v>
      </c>
      <c r="J25" s="10">
        <f t="shared" si="0"/>
        <v>60</v>
      </c>
      <c r="K25" s="115" t="str">
        <f t="shared" si="3"/>
        <v>Tiếp tục phát triển</v>
      </c>
      <c r="L25" s="160" t="str">
        <f t="shared" si="1"/>
        <v>Tiếp tục phát triển</v>
      </c>
      <c r="M25" s="17"/>
      <c r="N25" s="169"/>
      <c r="O25" s="191"/>
      <c r="P25" s="191">
        <v>3392</v>
      </c>
      <c r="Q25" s="191"/>
      <c r="R25" s="279"/>
      <c r="S25" s="279"/>
      <c r="T25" s="279"/>
    </row>
    <row r="26" spans="1:20" s="14" customFormat="1" ht="99">
      <c r="A26" s="18">
        <f t="shared" si="2"/>
        <v>21</v>
      </c>
      <c r="B26" s="8" t="s">
        <v>1299</v>
      </c>
      <c r="C26" s="9" t="s">
        <v>274</v>
      </c>
      <c r="D26" s="9" t="s">
        <v>876</v>
      </c>
      <c r="E26" s="9" t="s">
        <v>215</v>
      </c>
      <c r="F26" s="10">
        <v>475</v>
      </c>
      <c r="G26" s="9" t="s">
        <v>1300</v>
      </c>
      <c r="H26" s="10">
        <f>_xlfn.SUMIFS('[3]QL'!$G$3:$G$47,'[3]QL'!$B$3:$B$47,B26,'[3]QL'!$E$3:$E$47,E26)</f>
        <v>0</v>
      </c>
      <c r="I26" s="54">
        <v>60</v>
      </c>
      <c r="J26" s="10">
        <f t="shared" si="0"/>
        <v>60</v>
      </c>
      <c r="K26" s="115" t="str">
        <f t="shared" si="3"/>
        <v>Tiếp tục phát triển</v>
      </c>
      <c r="L26" s="160" t="str">
        <f t="shared" si="1"/>
        <v>Tiếp tục phát triển</v>
      </c>
      <c r="M26" s="17"/>
      <c r="N26" s="169"/>
      <c r="O26" s="191"/>
      <c r="P26" s="191">
        <v>3393</v>
      </c>
      <c r="Q26" s="191"/>
      <c r="R26" s="279"/>
      <c r="S26" s="279"/>
      <c r="T26" s="279"/>
    </row>
    <row r="27" spans="1:20" s="14" customFormat="1" ht="82.5">
      <c r="A27" s="18">
        <f t="shared" si="2"/>
        <v>22</v>
      </c>
      <c r="B27" s="8" t="s">
        <v>1301</v>
      </c>
      <c r="C27" s="9" t="s">
        <v>274</v>
      </c>
      <c r="D27" s="9" t="s">
        <v>876</v>
      </c>
      <c r="E27" s="9" t="s">
        <v>584</v>
      </c>
      <c r="F27" s="10">
        <v>275</v>
      </c>
      <c r="G27" s="9" t="s">
        <v>1302</v>
      </c>
      <c r="H27" s="10">
        <f>_xlfn.SUMIFS('[3]QL'!$G$3:$G$47,'[3]QL'!$B$3:$B$47,B27,'[3]QL'!$E$3:$E$47,E27)</f>
        <v>0</v>
      </c>
      <c r="I27" s="54">
        <v>45</v>
      </c>
      <c r="J27" s="10">
        <f t="shared" si="0"/>
        <v>45</v>
      </c>
      <c r="K27" s="115" t="str">
        <f t="shared" si="3"/>
        <v>Tiếp tục phát triển</v>
      </c>
      <c r="L27" s="160" t="str">
        <f t="shared" si="1"/>
        <v>Tiếp tục phát triển</v>
      </c>
      <c r="M27" s="17"/>
      <c r="N27" s="169"/>
      <c r="O27" s="191"/>
      <c r="P27" s="191">
        <v>3394</v>
      </c>
      <c r="Q27" s="191"/>
      <c r="R27" s="279"/>
      <c r="S27" s="279"/>
      <c r="T27" s="279"/>
    </row>
    <row r="28" spans="1:20" ht="82.5">
      <c r="A28" s="18">
        <f t="shared" si="2"/>
        <v>23</v>
      </c>
      <c r="B28" s="18" t="s">
        <v>936</v>
      </c>
      <c r="C28" s="12" t="s">
        <v>275</v>
      </c>
      <c r="D28" s="12" t="s">
        <v>876</v>
      </c>
      <c r="E28" s="12" t="s">
        <v>289</v>
      </c>
      <c r="F28" s="55">
        <v>530</v>
      </c>
      <c r="G28" s="12" t="s">
        <v>937</v>
      </c>
      <c r="H28" s="10">
        <f>_xlfn.SUMIFS('[3]QL'!$G$3:$G$47,'[3]QL'!$B$3:$B$47,B28,'[3]QL'!$E$3:$E$47,E28)</f>
        <v>30</v>
      </c>
      <c r="I28" s="54">
        <v>120</v>
      </c>
      <c r="J28" s="10">
        <f t="shared" si="0"/>
        <v>90</v>
      </c>
      <c r="K28" s="88" t="str">
        <f t="shared" si="3"/>
        <v>Tiếp tục phát triển</v>
      </c>
      <c r="L28" s="160" t="str">
        <f t="shared" si="1"/>
        <v>Tiếp tục phát triển</v>
      </c>
      <c r="M28" s="17"/>
      <c r="N28" s="17"/>
      <c r="O28" s="13">
        <v>2645</v>
      </c>
      <c r="P28" s="13"/>
      <c r="Q28" s="13"/>
      <c r="R28" s="257"/>
      <c r="S28" s="257"/>
      <c r="T28" s="257"/>
    </row>
    <row r="29" spans="1:20" s="158" customFormat="1" ht="82.5">
      <c r="A29" s="18">
        <f t="shared" si="2"/>
        <v>24</v>
      </c>
      <c r="B29" s="159" t="s">
        <v>945</v>
      </c>
      <c r="C29" s="154" t="s">
        <v>302</v>
      </c>
      <c r="D29" s="154" t="s">
        <v>876</v>
      </c>
      <c r="E29" s="154" t="s">
        <v>309</v>
      </c>
      <c r="F29" s="155">
        <v>650</v>
      </c>
      <c r="G29" s="154" t="s">
        <v>946</v>
      </c>
      <c r="H29" s="10">
        <f>_xlfn.SUMIFS('[3]QL'!$G$3:$G$47,'[3]QL'!$B$3:$B$47,B29,'[3]QL'!$E$3:$E$47,E29)</f>
        <v>0</v>
      </c>
      <c r="I29" s="163">
        <v>30</v>
      </c>
      <c r="J29" s="10">
        <f t="shared" si="0"/>
        <v>30</v>
      </c>
      <c r="K29" s="88" t="str">
        <f t="shared" si="3"/>
        <v>Tiếp tục phát triển</v>
      </c>
      <c r="L29" s="160" t="str">
        <f t="shared" si="1"/>
        <v>Tiếp tục phát triển</v>
      </c>
      <c r="M29" s="157"/>
      <c r="N29" s="157"/>
      <c r="O29" s="165">
        <v>2651</v>
      </c>
      <c r="P29" s="165"/>
      <c r="Q29" s="165"/>
      <c r="R29" s="258"/>
      <c r="S29" s="258"/>
      <c r="T29" s="258"/>
    </row>
    <row r="30" spans="1:20" s="359" customFormat="1" ht="182.25" customHeight="1">
      <c r="A30" s="346"/>
      <c r="B30" s="387" t="s">
        <v>1901</v>
      </c>
      <c r="C30" s="357" t="s">
        <v>302</v>
      </c>
      <c r="D30" s="357" t="s">
        <v>876</v>
      </c>
      <c r="E30" s="357" t="s">
        <v>309</v>
      </c>
      <c r="F30" s="388">
        <v>650</v>
      </c>
      <c r="G30" s="357" t="s">
        <v>1902</v>
      </c>
      <c r="H30" s="10">
        <f>_xlfn.SUMIFS('[3]QL'!$G$3:$G$47,'[3]QL'!$B$3:$B$47,B30,'[3]QL'!$E$3:$E$47,E30)</f>
        <v>30</v>
      </c>
      <c r="I30" s="389">
        <v>30</v>
      </c>
      <c r="J30" s="349">
        <f>I30-H30</f>
        <v>0</v>
      </c>
      <c r="K30" s="363" t="str">
        <f>IF(J30&gt;0,"Tiếp tục phát triển","Lưu lượng đã hết")</f>
        <v>Lưu lượng đã hết</v>
      </c>
      <c r="L30" s="160" t="str">
        <f t="shared" si="1"/>
        <v>Lưu lượng đã hết</v>
      </c>
      <c r="M30" s="342"/>
      <c r="N30" s="342"/>
      <c r="O30" s="343"/>
      <c r="P30" s="343"/>
      <c r="Q30" s="343"/>
      <c r="R30" s="390"/>
      <c r="S30" s="390"/>
      <c r="T30" s="390"/>
    </row>
    <row r="31" spans="1:20" s="158" customFormat="1" ht="82.5">
      <c r="A31" s="18">
        <f>A29+1</f>
        <v>25</v>
      </c>
      <c r="B31" s="159" t="s">
        <v>1308</v>
      </c>
      <c r="C31" s="154" t="s">
        <v>212</v>
      </c>
      <c r="D31" s="154" t="s">
        <v>876</v>
      </c>
      <c r="E31" s="154" t="s">
        <v>130</v>
      </c>
      <c r="F31" s="155">
        <v>155</v>
      </c>
      <c r="G31" s="154" t="s">
        <v>1309</v>
      </c>
      <c r="H31" s="10">
        <f>_xlfn.SUMIFS('[3]QL'!$G$3:$G$47,'[3]QL'!$B$3:$B$47,B31,'[3]QL'!$E$3:$E$47,E31)</f>
        <v>60</v>
      </c>
      <c r="I31" s="163">
        <v>60</v>
      </c>
      <c r="J31" s="10">
        <f t="shared" si="0"/>
        <v>0</v>
      </c>
      <c r="K31" s="88" t="str">
        <f t="shared" si="3"/>
        <v>Lưu lượng đã hết</v>
      </c>
      <c r="L31" s="160" t="str">
        <f t="shared" si="1"/>
        <v>Lưu lượng đã hết</v>
      </c>
      <c r="M31" s="157"/>
      <c r="N31" s="157"/>
      <c r="O31" s="154"/>
      <c r="P31" s="165">
        <v>3398</v>
      </c>
      <c r="Q31" s="165"/>
      <c r="R31" s="258"/>
      <c r="S31" s="258"/>
      <c r="T31" s="258"/>
    </row>
    <row r="32" spans="1:20" s="158" customFormat="1" ht="99">
      <c r="A32" s="18">
        <f>A31+1</f>
        <v>26</v>
      </c>
      <c r="B32" s="159" t="s">
        <v>1936</v>
      </c>
      <c r="C32" s="154" t="s">
        <v>212</v>
      </c>
      <c r="D32" s="154" t="s">
        <v>876</v>
      </c>
      <c r="E32" s="154" t="s">
        <v>130</v>
      </c>
      <c r="F32" s="155">
        <v>160</v>
      </c>
      <c r="G32" s="154" t="s">
        <v>1937</v>
      </c>
      <c r="H32" s="10">
        <f>_xlfn.SUMIFS('[3]QL'!$G$3:$G$47,'[3]QL'!$B$3:$B$47,B32,'[3]QL'!$E$3:$E$47,E32)</f>
        <v>0</v>
      </c>
      <c r="I32" s="163">
        <v>30</v>
      </c>
      <c r="J32" s="10">
        <f>I32-H32</f>
        <v>30</v>
      </c>
      <c r="K32" s="88" t="str">
        <f>IF(J32&gt;0,"Tiếp tục phát triển","Lưu lượng đã hết")</f>
        <v>Tiếp tục phát triển</v>
      </c>
      <c r="L32" s="160" t="str">
        <f t="shared" si="1"/>
        <v>Tiếp tục phát triển</v>
      </c>
      <c r="M32" s="157"/>
      <c r="N32" s="157"/>
      <c r="O32" s="154"/>
      <c r="P32" s="165"/>
      <c r="Q32" s="165"/>
      <c r="R32" s="258"/>
      <c r="S32" s="177" t="s">
        <v>1935</v>
      </c>
      <c r="T32" s="177"/>
    </row>
    <row r="33" spans="1:20" s="158" customFormat="1" ht="82.5">
      <c r="A33" s="18">
        <f aca="true" t="shared" si="4" ref="A33:A58">A32+1</f>
        <v>27</v>
      </c>
      <c r="B33" s="159" t="s">
        <v>1310</v>
      </c>
      <c r="C33" s="154" t="s">
        <v>212</v>
      </c>
      <c r="D33" s="154" t="s">
        <v>876</v>
      </c>
      <c r="E33" s="154" t="s">
        <v>1727</v>
      </c>
      <c r="F33" s="155">
        <v>175</v>
      </c>
      <c r="G33" s="154" t="s">
        <v>1731</v>
      </c>
      <c r="H33" s="10">
        <f>_xlfn.SUMIFS('[3]QL'!$G$3:$G$47,'[3]QL'!$B$3:$B$47,B33,'[3]QL'!$E$3:$E$47,E33)</f>
        <v>0</v>
      </c>
      <c r="I33" s="163">
        <v>60</v>
      </c>
      <c r="J33" s="10">
        <f t="shared" si="0"/>
        <v>60</v>
      </c>
      <c r="K33" s="88" t="str">
        <f t="shared" si="3"/>
        <v>Tiếp tục phát triển</v>
      </c>
      <c r="L33" s="160" t="str">
        <f t="shared" si="1"/>
        <v>Tiếp tục phát triển</v>
      </c>
      <c r="M33" s="157"/>
      <c r="N33" s="157"/>
      <c r="O33" s="154"/>
      <c r="P33" s="165">
        <v>3399</v>
      </c>
      <c r="Q33" s="165"/>
      <c r="R33" s="258"/>
      <c r="S33" s="258"/>
      <c r="T33" s="258"/>
    </row>
    <row r="34" spans="1:20" s="158" customFormat="1" ht="49.5">
      <c r="A34" s="18">
        <f t="shared" si="4"/>
        <v>28</v>
      </c>
      <c r="B34" s="159" t="s">
        <v>1063</v>
      </c>
      <c r="C34" s="154" t="s">
        <v>292</v>
      </c>
      <c r="D34" s="154" t="s">
        <v>876</v>
      </c>
      <c r="E34" s="154" t="s">
        <v>252</v>
      </c>
      <c r="F34" s="155">
        <v>250</v>
      </c>
      <c r="G34" s="154" t="s">
        <v>1064</v>
      </c>
      <c r="H34" s="10">
        <f>_xlfn.SUMIFS('[3]QL'!$G$3:$G$47,'[3]QL'!$B$3:$B$47,B34,'[3]QL'!$E$3:$E$47,E34)</f>
        <v>30</v>
      </c>
      <c r="I34" s="163">
        <v>90</v>
      </c>
      <c r="J34" s="10">
        <f t="shared" si="0"/>
        <v>60</v>
      </c>
      <c r="K34" s="88" t="s">
        <v>1062</v>
      </c>
      <c r="L34" s="160" t="str">
        <f t="shared" si="1"/>
        <v>Tiếp tục phát triển</v>
      </c>
      <c r="M34" s="157"/>
      <c r="N34" s="157"/>
      <c r="O34" s="154"/>
      <c r="P34" s="165">
        <v>3310</v>
      </c>
      <c r="Q34" s="165"/>
      <c r="R34" s="258"/>
      <c r="S34" s="258"/>
      <c r="T34" s="258"/>
    </row>
    <row r="35" spans="1:20" s="158" customFormat="1" ht="82.5">
      <c r="A35" s="18">
        <f t="shared" si="4"/>
        <v>29</v>
      </c>
      <c r="B35" s="159" t="s">
        <v>1063</v>
      </c>
      <c r="C35" s="154" t="s">
        <v>292</v>
      </c>
      <c r="D35" s="154" t="s">
        <v>876</v>
      </c>
      <c r="E35" s="154" t="s">
        <v>261</v>
      </c>
      <c r="F35" s="155">
        <v>250</v>
      </c>
      <c r="G35" s="154" t="s">
        <v>1278</v>
      </c>
      <c r="H35" s="10">
        <f>_xlfn.SUMIFS('[3]QL'!$G$3:$G$47,'[3]QL'!$B$3:$B$47,B35,'[3]QL'!$E$3:$E$47,E35)</f>
        <v>30</v>
      </c>
      <c r="I35" s="163">
        <v>120</v>
      </c>
      <c r="J35" s="10">
        <f t="shared" si="0"/>
        <v>90</v>
      </c>
      <c r="K35" s="88" t="str">
        <f aca="true" t="shared" si="5" ref="K35:K41">IF(J35&gt;0,"Tiếp tục phát triển","Lưu lượng đã hết")</f>
        <v>Tiếp tục phát triển</v>
      </c>
      <c r="L35" s="160" t="str">
        <f t="shared" si="1"/>
        <v>Tiếp tục phát triển</v>
      </c>
      <c r="M35" s="157"/>
      <c r="N35" s="157"/>
      <c r="O35" s="154"/>
      <c r="P35" s="165">
        <v>3311</v>
      </c>
      <c r="Q35" s="165"/>
      <c r="R35" s="258"/>
      <c r="S35" s="258"/>
      <c r="T35" s="258"/>
    </row>
    <row r="36" spans="1:20" s="158" customFormat="1" ht="82.5">
      <c r="A36" s="18">
        <f t="shared" si="4"/>
        <v>30</v>
      </c>
      <c r="B36" s="159" t="s">
        <v>1279</v>
      </c>
      <c r="C36" s="154" t="s">
        <v>292</v>
      </c>
      <c r="D36" s="154" t="s">
        <v>876</v>
      </c>
      <c r="E36" s="154" t="s">
        <v>260</v>
      </c>
      <c r="F36" s="155">
        <v>250</v>
      </c>
      <c r="G36" s="154" t="s">
        <v>1280</v>
      </c>
      <c r="H36" s="10">
        <f>_xlfn.SUMIFS('[3]QL'!$G$3:$G$47,'[3]QL'!$B$3:$B$47,B36,'[3]QL'!$E$3:$E$47,E36)</f>
        <v>0</v>
      </c>
      <c r="I36" s="163">
        <v>120</v>
      </c>
      <c r="J36" s="10">
        <f t="shared" si="0"/>
        <v>120</v>
      </c>
      <c r="K36" s="88" t="str">
        <f t="shared" si="5"/>
        <v>Tiếp tục phát triển</v>
      </c>
      <c r="L36" s="160" t="str">
        <f t="shared" si="1"/>
        <v>Tiếp tục phát triển</v>
      </c>
      <c r="M36" s="157"/>
      <c r="N36" s="157"/>
      <c r="O36" s="154"/>
      <c r="P36" s="165">
        <v>3312</v>
      </c>
      <c r="Q36" s="165"/>
      <c r="R36" s="258"/>
      <c r="S36" s="258"/>
      <c r="T36" s="258"/>
    </row>
    <row r="37" spans="1:20" s="454" customFormat="1" ht="82.5">
      <c r="A37" s="18">
        <f t="shared" si="4"/>
        <v>31</v>
      </c>
      <c r="B37" s="457" t="s">
        <v>1396</v>
      </c>
      <c r="C37" s="429" t="s">
        <v>292</v>
      </c>
      <c r="D37" s="429" t="s">
        <v>876</v>
      </c>
      <c r="E37" s="429" t="s">
        <v>324</v>
      </c>
      <c r="F37" s="430">
        <v>260</v>
      </c>
      <c r="G37" s="429" t="s">
        <v>1397</v>
      </c>
      <c r="H37" s="10">
        <f>_xlfn.SUMIFS('[3]QL'!$G$3:$G$47,'[3]QL'!$B$3:$B$47,B37,'[3]QL'!$E$3:$E$47,E37)</f>
        <v>0</v>
      </c>
      <c r="I37" s="433">
        <v>120</v>
      </c>
      <c r="J37" s="432">
        <f t="shared" si="0"/>
        <v>120</v>
      </c>
      <c r="K37" s="88" t="str">
        <f>IF(J37&gt;0,"Tiếp tục phát triển","Lưu lượng đã hết")</f>
        <v>Tiếp tục phát triển</v>
      </c>
      <c r="L37" s="160" t="str">
        <f t="shared" si="1"/>
        <v>Tiếp tục phát triển</v>
      </c>
      <c r="M37" s="436"/>
      <c r="N37" s="436"/>
      <c r="O37" s="429"/>
      <c r="P37" s="412"/>
      <c r="Q37" s="412">
        <v>3933</v>
      </c>
      <c r="R37" s="458"/>
      <c r="S37" s="458"/>
      <c r="T37" s="458"/>
    </row>
    <row r="38" spans="1:20" s="158" customFormat="1" ht="82.5">
      <c r="A38" s="18">
        <f t="shared" si="4"/>
        <v>32</v>
      </c>
      <c r="B38" s="159" t="s">
        <v>1276</v>
      </c>
      <c r="C38" s="154" t="s">
        <v>292</v>
      </c>
      <c r="D38" s="154" t="s">
        <v>876</v>
      </c>
      <c r="E38" s="154" t="s">
        <v>286</v>
      </c>
      <c r="F38" s="155">
        <v>380</v>
      </c>
      <c r="G38" s="154" t="s">
        <v>1277</v>
      </c>
      <c r="H38" s="10">
        <f>_xlfn.SUMIFS('[3]QL'!$G$3:$G$47,'[3]QL'!$B$3:$B$47,B38,'[3]QL'!$E$3:$E$47,E38)</f>
        <v>0</v>
      </c>
      <c r="I38" s="163">
        <v>60</v>
      </c>
      <c r="J38" s="10">
        <f aca="true" t="shared" si="6" ref="J38:J58">I38-H38</f>
        <v>60</v>
      </c>
      <c r="K38" s="88" t="str">
        <f t="shared" si="5"/>
        <v>Tiếp tục phát triển</v>
      </c>
      <c r="L38" s="160" t="str">
        <f t="shared" si="1"/>
        <v>Tiếp tục phát triển</v>
      </c>
      <c r="M38" s="157"/>
      <c r="N38" s="157"/>
      <c r="O38" s="154"/>
      <c r="P38" s="165">
        <v>3309</v>
      </c>
      <c r="Q38" s="165"/>
      <c r="R38" s="258"/>
      <c r="S38" s="258"/>
      <c r="T38" s="258"/>
    </row>
    <row r="39" spans="1:20" s="454" customFormat="1" ht="165">
      <c r="A39" s="18">
        <f t="shared" si="4"/>
        <v>33</v>
      </c>
      <c r="B39" s="439" t="s">
        <v>1141</v>
      </c>
      <c r="C39" s="440" t="s">
        <v>218</v>
      </c>
      <c r="D39" s="440" t="s">
        <v>876</v>
      </c>
      <c r="E39" s="440" t="s">
        <v>1142</v>
      </c>
      <c r="F39" s="425">
        <v>180</v>
      </c>
      <c r="G39" s="440" t="s">
        <v>1144</v>
      </c>
      <c r="H39" s="10">
        <f>_xlfn.SUMIFS('[3]QL'!$G$3:$G$47,'[3]QL'!$B$3:$B$47,B39,'[3]QL'!$E$3:$E$47,E39)</f>
        <v>0</v>
      </c>
      <c r="I39" s="433">
        <v>120</v>
      </c>
      <c r="J39" s="432">
        <f t="shared" si="6"/>
        <v>120</v>
      </c>
      <c r="K39" s="88" t="str">
        <f t="shared" si="5"/>
        <v>Tiếp tục phát triển</v>
      </c>
      <c r="L39" s="160" t="str">
        <f t="shared" si="1"/>
        <v>Tiếp tục phát triển</v>
      </c>
      <c r="M39" s="436"/>
      <c r="N39" s="436"/>
      <c r="O39" s="429" t="s">
        <v>1143</v>
      </c>
      <c r="P39" s="412"/>
      <c r="Q39" s="412"/>
      <c r="R39" s="458"/>
      <c r="S39" s="458"/>
      <c r="T39" s="458"/>
    </row>
    <row r="40" spans="1:20" s="179" customFormat="1" ht="78.75">
      <c r="A40" s="18">
        <f t="shared" si="4"/>
        <v>34</v>
      </c>
      <c r="B40" s="189" t="s">
        <v>1323</v>
      </c>
      <c r="C40" s="183" t="s">
        <v>318</v>
      </c>
      <c r="D40" s="183" t="s">
        <v>876</v>
      </c>
      <c r="E40" s="183" t="s">
        <v>314</v>
      </c>
      <c r="F40" s="182">
        <v>345</v>
      </c>
      <c r="G40" s="183" t="s">
        <v>1324</v>
      </c>
      <c r="H40" s="10">
        <f>_xlfn.SUMIFS('[3]QL'!$G$3:$G$47,'[3]QL'!$B$3:$B$47,B40,'[3]QL'!$E$3:$E$47,E40)</f>
        <v>0</v>
      </c>
      <c r="I40" s="181">
        <v>45</v>
      </c>
      <c r="J40" s="181">
        <f t="shared" si="6"/>
        <v>45</v>
      </c>
      <c r="K40" s="183" t="str">
        <f t="shared" si="5"/>
        <v>Tiếp tục phát triển</v>
      </c>
      <c r="L40" s="160" t="str">
        <f t="shared" si="1"/>
        <v>Tiếp tục phát triển</v>
      </c>
      <c r="M40" s="173"/>
      <c r="N40" s="173"/>
      <c r="O40" s="121"/>
      <c r="P40" s="197">
        <v>3405</v>
      </c>
      <c r="Q40" s="197"/>
      <c r="R40" s="260"/>
      <c r="S40" s="260"/>
      <c r="T40" s="260"/>
    </row>
    <row r="41" spans="1:20" s="57" customFormat="1" ht="82.5">
      <c r="A41" s="18">
        <f t="shared" si="4"/>
        <v>35</v>
      </c>
      <c r="B41" s="18" t="s">
        <v>1335</v>
      </c>
      <c r="C41" s="12" t="s">
        <v>730</v>
      </c>
      <c r="D41" s="12" t="s">
        <v>876</v>
      </c>
      <c r="E41" s="12" t="s">
        <v>1048</v>
      </c>
      <c r="F41" s="55">
        <v>665</v>
      </c>
      <c r="G41" s="12" t="s">
        <v>1336</v>
      </c>
      <c r="H41" s="10">
        <f>_xlfn.SUMIFS('[3]QL'!$G$3:$G$47,'[3]QL'!$B$3:$B$47,B41,'[3]QL'!$E$3:$E$47,E41)</f>
        <v>0</v>
      </c>
      <c r="I41" s="10">
        <v>45</v>
      </c>
      <c r="J41" s="10">
        <f t="shared" si="6"/>
        <v>45</v>
      </c>
      <c r="K41" s="88" t="str">
        <f t="shared" si="5"/>
        <v>Tiếp tục phát triển</v>
      </c>
      <c r="L41" s="160" t="str">
        <f t="shared" si="1"/>
        <v>Tiếp tục phát triển</v>
      </c>
      <c r="M41" s="17"/>
      <c r="N41" s="17"/>
      <c r="O41" s="13"/>
      <c r="P41" s="13">
        <v>3413</v>
      </c>
      <c r="Q41" s="13"/>
      <c r="R41" s="257"/>
      <c r="S41" s="257"/>
      <c r="T41" s="257"/>
    </row>
    <row r="42" spans="1:20" ht="66">
      <c r="A42" s="18">
        <f t="shared" si="4"/>
        <v>36</v>
      </c>
      <c r="B42" s="8" t="s">
        <v>881</v>
      </c>
      <c r="C42" s="12" t="s">
        <v>270</v>
      </c>
      <c r="D42" s="12" t="s">
        <v>876</v>
      </c>
      <c r="E42" s="12" t="s">
        <v>271</v>
      </c>
      <c r="F42" s="55">
        <v>1335</v>
      </c>
      <c r="G42" s="12" t="s">
        <v>1065</v>
      </c>
      <c r="H42" s="10">
        <f>_xlfn.SUMIFS('[3]QL'!$G$3:$G$47,'[3]QL'!$B$3:$B$47,B42,'[3]QL'!$E$3:$E$47,E42)</f>
        <v>7</v>
      </c>
      <c r="I42" s="54">
        <v>53</v>
      </c>
      <c r="J42" s="10">
        <f t="shared" si="6"/>
        <v>46</v>
      </c>
      <c r="K42" s="88" t="s">
        <v>1062</v>
      </c>
      <c r="L42" s="160" t="str">
        <f t="shared" si="1"/>
        <v>Tiếp tục phát triển</v>
      </c>
      <c r="M42" s="17"/>
      <c r="N42" s="17"/>
      <c r="O42" s="13">
        <v>945</v>
      </c>
      <c r="P42" s="13"/>
      <c r="Q42" s="13"/>
      <c r="R42" s="257"/>
      <c r="S42" s="257"/>
      <c r="T42" s="257"/>
    </row>
    <row r="43" spans="1:20" s="57" customFormat="1" ht="49.5">
      <c r="A43" s="18">
        <f t="shared" si="4"/>
        <v>37</v>
      </c>
      <c r="B43" s="53" t="s">
        <v>1455</v>
      </c>
      <c r="C43" s="115" t="s">
        <v>269</v>
      </c>
      <c r="D43" s="115" t="s">
        <v>876</v>
      </c>
      <c r="E43" s="12" t="s">
        <v>316</v>
      </c>
      <c r="F43" s="55">
        <v>1220</v>
      </c>
      <c r="G43" s="12" t="s">
        <v>1481</v>
      </c>
      <c r="H43" s="10">
        <f>_xlfn.SUMIFS('[3]QL'!$G$3:$G$47,'[3]QL'!$B$3:$B$47,B43,'[3]QL'!$E$3:$E$47,E43)</f>
        <v>30</v>
      </c>
      <c r="I43" s="121">
        <v>90</v>
      </c>
      <c r="J43" s="117">
        <f t="shared" si="6"/>
        <v>60</v>
      </c>
      <c r="K43" s="88" t="str">
        <f>IF(J43&gt;0,"Tiếp tục phát triển","Lưu lượng đã hết")</f>
        <v>Tiếp tục phát triển</v>
      </c>
      <c r="L43" s="160" t="str">
        <f t="shared" si="1"/>
        <v>Tiếp tục phát triển</v>
      </c>
      <c r="M43" s="17"/>
      <c r="N43" s="17"/>
      <c r="O43" s="13"/>
      <c r="P43" s="13"/>
      <c r="Q43" s="13"/>
      <c r="R43" s="257">
        <v>4589</v>
      </c>
      <c r="S43" s="257"/>
      <c r="T43" s="257"/>
    </row>
    <row r="44" spans="1:20" s="25" customFormat="1" ht="66">
      <c r="A44" s="18">
        <f t="shared" si="4"/>
        <v>38</v>
      </c>
      <c r="B44" s="8" t="s">
        <v>882</v>
      </c>
      <c r="C44" s="12" t="s">
        <v>270</v>
      </c>
      <c r="D44" s="12" t="s">
        <v>876</v>
      </c>
      <c r="E44" s="12" t="s">
        <v>308</v>
      </c>
      <c r="F44" s="55">
        <v>1335</v>
      </c>
      <c r="G44" s="12" t="s">
        <v>1066</v>
      </c>
      <c r="H44" s="10">
        <f>_xlfn.SUMIFS('[3]QL'!$G$3:$G$47,'[3]QL'!$B$3:$B$47,B44,'[3]QL'!$E$3:$E$47,E44)</f>
        <v>8</v>
      </c>
      <c r="I44" s="54">
        <v>15</v>
      </c>
      <c r="J44" s="10">
        <f t="shared" si="6"/>
        <v>7</v>
      </c>
      <c r="K44" s="88" t="s">
        <v>1062</v>
      </c>
      <c r="L44" s="160" t="str">
        <f t="shared" si="1"/>
        <v>Tiếp tục phát triển</v>
      </c>
      <c r="M44" s="17"/>
      <c r="N44" s="17"/>
      <c r="O44" s="13">
        <v>946</v>
      </c>
      <c r="P44" s="24"/>
      <c r="Q44" s="24"/>
      <c r="R44" s="261"/>
      <c r="S44" s="261"/>
      <c r="T44" s="261"/>
    </row>
    <row r="45" spans="1:20" s="187" customFormat="1" ht="33">
      <c r="A45" s="18">
        <f t="shared" si="4"/>
        <v>39</v>
      </c>
      <c r="B45" s="153" t="s">
        <v>883</v>
      </c>
      <c r="C45" s="154" t="s">
        <v>403</v>
      </c>
      <c r="D45" s="154" t="s">
        <v>876</v>
      </c>
      <c r="E45" s="154" t="s">
        <v>315</v>
      </c>
      <c r="F45" s="155">
        <v>1470</v>
      </c>
      <c r="G45" s="154" t="s">
        <v>1073</v>
      </c>
      <c r="H45" s="10">
        <f>_xlfn.SUMIFS('[3]QL'!$G$3:$G$47,'[3]QL'!$B$3:$B$47,B45,'[3]QL'!$E$3:$E$47,E45)</f>
        <v>0</v>
      </c>
      <c r="I45" s="163">
        <v>19</v>
      </c>
      <c r="J45" s="10">
        <f t="shared" si="6"/>
        <v>19</v>
      </c>
      <c r="K45" s="160" t="s">
        <v>1062</v>
      </c>
      <c r="L45" s="160" t="str">
        <f t="shared" si="1"/>
        <v>Tiếp tục phát triển</v>
      </c>
      <c r="M45" s="157"/>
      <c r="N45" s="157"/>
      <c r="O45" s="165">
        <v>953</v>
      </c>
      <c r="P45" s="193"/>
      <c r="Q45" s="193"/>
      <c r="R45" s="288"/>
      <c r="S45" s="288"/>
      <c r="T45" s="288"/>
    </row>
    <row r="46" spans="1:20" s="57" customFormat="1" ht="82.5">
      <c r="A46" s="18">
        <f t="shared" si="4"/>
        <v>40</v>
      </c>
      <c r="B46" s="18" t="s">
        <v>1328</v>
      </c>
      <c r="C46" s="12" t="s">
        <v>272</v>
      </c>
      <c r="D46" s="12" t="s">
        <v>876</v>
      </c>
      <c r="E46" s="12" t="s">
        <v>1044</v>
      </c>
      <c r="F46" s="55">
        <v>765</v>
      </c>
      <c r="G46" s="12" t="s">
        <v>1329</v>
      </c>
      <c r="H46" s="10">
        <f>_xlfn.SUMIFS('[3]QL'!$G$3:$G$47,'[3]QL'!$B$3:$B$47,B46,'[3]QL'!$E$3:$E$47,E46)</f>
        <v>30</v>
      </c>
      <c r="I46" s="10">
        <v>45</v>
      </c>
      <c r="J46" s="10">
        <f t="shared" si="6"/>
        <v>15</v>
      </c>
      <c r="K46" s="88" t="str">
        <f>IF(J46&gt;0,"Tiếp tục phát triển","Lưu lượng đã hết")</f>
        <v>Tiếp tục phát triển</v>
      </c>
      <c r="L46" s="160" t="str">
        <f t="shared" si="1"/>
        <v>Tiếp tục phát triển</v>
      </c>
      <c r="M46" s="17"/>
      <c r="N46" s="17"/>
      <c r="O46" s="13"/>
      <c r="P46" s="13">
        <v>3408</v>
      </c>
      <c r="Q46" s="13"/>
      <c r="R46" s="257"/>
      <c r="S46" s="257"/>
      <c r="T46" s="257"/>
    </row>
    <row r="47" spans="1:20" s="57" customFormat="1" ht="33">
      <c r="A47" s="18">
        <f t="shared" si="4"/>
        <v>41</v>
      </c>
      <c r="B47" s="18" t="s">
        <v>1330</v>
      </c>
      <c r="C47" s="12" t="s">
        <v>272</v>
      </c>
      <c r="D47" s="12" t="s">
        <v>876</v>
      </c>
      <c r="E47" s="12" t="s">
        <v>1326</v>
      </c>
      <c r="F47" s="55">
        <v>765</v>
      </c>
      <c r="G47" s="12" t="s">
        <v>1331</v>
      </c>
      <c r="H47" s="10">
        <f>_xlfn.SUMIFS('[3]QL'!$G$3:$G$47,'[3]QL'!$B$3:$B$47,B47,'[3]QL'!$E$3:$E$47,E47)</f>
        <v>0</v>
      </c>
      <c r="I47" s="10">
        <v>60</v>
      </c>
      <c r="J47" s="10">
        <f t="shared" si="6"/>
        <v>60</v>
      </c>
      <c r="K47" s="88" t="str">
        <f>IF(J47&gt;0,"Tiếp tục phát triển","Lưu lượng đã hết")</f>
        <v>Tiếp tục phát triển</v>
      </c>
      <c r="L47" s="160" t="str">
        <f t="shared" si="1"/>
        <v>Tiếp tục phát triển</v>
      </c>
      <c r="M47" s="17"/>
      <c r="N47" s="17"/>
      <c r="O47" s="13"/>
      <c r="P47" s="13">
        <v>3409</v>
      </c>
      <c r="Q47" s="13"/>
      <c r="R47" s="257"/>
      <c r="S47" s="257"/>
      <c r="T47" s="257"/>
    </row>
    <row r="48" spans="1:20" s="111" customFormat="1" ht="49.5">
      <c r="A48" s="18">
        <f t="shared" si="4"/>
        <v>42</v>
      </c>
      <c r="B48" s="103" t="s">
        <v>886</v>
      </c>
      <c r="C48" s="107" t="s">
        <v>240</v>
      </c>
      <c r="D48" s="107" t="s">
        <v>876</v>
      </c>
      <c r="E48" s="107" t="s">
        <v>860</v>
      </c>
      <c r="F48" s="108">
        <v>1730</v>
      </c>
      <c r="G48" s="107" t="s">
        <v>1074</v>
      </c>
      <c r="H48" s="10">
        <f>_xlfn.SUMIFS('[3]QL'!$G$3:$G$47,'[3]QL'!$B$3:$B$47,B48,'[3]QL'!$E$3:$E$47,E48)</f>
        <v>0</v>
      </c>
      <c r="I48" s="109">
        <v>3</v>
      </c>
      <c r="J48" s="10">
        <f t="shared" si="6"/>
        <v>3</v>
      </c>
      <c r="K48" s="105" t="s">
        <v>1062</v>
      </c>
      <c r="L48" s="160" t="str">
        <f t="shared" si="1"/>
        <v>Tiếp tục phát triển</v>
      </c>
      <c r="M48" s="110"/>
      <c r="N48" s="110"/>
      <c r="O48" s="194">
        <v>1000</v>
      </c>
      <c r="P48" s="194"/>
      <c r="Q48" s="194"/>
      <c r="R48" s="259"/>
      <c r="S48" s="259"/>
      <c r="T48" s="259"/>
    </row>
    <row r="49" spans="1:20" s="444" customFormat="1" ht="82.5">
      <c r="A49" s="18">
        <f t="shared" si="4"/>
        <v>43</v>
      </c>
      <c r="B49" s="439" t="s">
        <v>1343</v>
      </c>
      <c r="C49" s="440" t="s">
        <v>240</v>
      </c>
      <c r="D49" s="440" t="s">
        <v>876</v>
      </c>
      <c r="E49" s="440" t="s">
        <v>860</v>
      </c>
      <c r="F49" s="425">
        <v>1755</v>
      </c>
      <c r="G49" s="440" t="s">
        <v>1342</v>
      </c>
      <c r="H49" s="10">
        <f>_xlfn.SUMIFS('[3]QL'!$G$3:$G$47,'[3]QL'!$B$3:$B$47,B49,'[3]QL'!$E$3:$E$47,E49)</f>
        <v>0</v>
      </c>
      <c r="I49" s="441">
        <v>30</v>
      </c>
      <c r="J49" s="432">
        <f t="shared" si="6"/>
        <v>30</v>
      </c>
      <c r="K49" s="88" t="str">
        <f>IF(J49&gt;0,"Tiếp tục phát triển","Lưu lượng đã hết")</f>
        <v>Tiếp tục phát triển</v>
      </c>
      <c r="L49" s="160" t="str">
        <f t="shared" si="1"/>
        <v>Tiếp tục phát triển</v>
      </c>
      <c r="M49" s="443"/>
      <c r="N49" s="443"/>
      <c r="O49" s="400"/>
      <c r="P49" s="400">
        <v>3418</v>
      </c>
      <c r="Q49" s="400"/>
      <c r="R49" s="456"/>
      <c r="S49" s="456"/>
      <c r="T49" s="456"/>
    </row>
    <row r="50" spans="1:20" ht="82.5">
      <c r="A50" s="18">
        <f t="shared" si="4"/>
        <v>44</v>
      </c>
      <c r="B50" s="17" t="s">
        <v>887</v>
      </c>
      <c r="C50" s="107" t="s">
        <v>240</v>
      </c>
      <c r="D50" s="107" t="s">
        <v>876</v>
      </c>
      <c r="E50" s="88" t="s">
        <v>267</v>
      </c>
      <c r="F50" s="200">
        <v>1750</v>
      </c>
      <c r="G50" s="88" t="s">
        <v>1075</v>
      </c>
      <c r="H50" s="10">
        <f>_xlfn.SUMIFS('[3]QL'!$G$3:$G$47,'[3]QL'!$B$3:$B$47,B50,'[3]QL'!$E$3:$E$47,E50)</f>
        <v>0</v>
      </c>
      <c r="I50" s="86">
        <v>3</v>
      </c>
      <c r="J50" s="10">
        <f t="shared" si="6"/>
        <v>3</v>
      </c>
      <c r="K50" s="88" t="s">
        <v>1062</v>
      </c>
      <c r="L50" s="160" t="str">
        <f t="shared" si="1"/>
        <v>Tiếp tục phát triển</v>
      </c>
      <c r="M50" s="17"/>
      <c r="N50" s="17"/>
      <c r="O50" s="194">
        <v>1001</v>
      </c>
      <c r="P50" s="13"/>
      <c r="Q50" s="13"/>
      <c r="R50" s="257"/>
      <c r="S50" s="257"/>
      <c r="T50" s="257"/>
    </row>
    <row r="51" spans="1:20" s="444" customFormat="1" ht="82.5">
      <c r="A51" s="18">
        <f t="shared" si="4"/>
        <v>45</v>
      </c>
      <c r="B51" s="443" t="s">
        <v>1344</v>
      </c>
      <c r="C51" s="440" t="s">
        <v>240</v>
      </c>
      <c r="D51" s="440" t="s">
        <v>876</v>
      </c>
      <c r="E51" s="442" t="s">
        <v>267</v>
      </c>
      <c r="F51" s="450">
        <v>1765</v>
      </c>
      <c r="G51" s="442" t="s">
        <v>1345</v>
      </c>
      <c r="H51" s="10">
        <f>_xlfn.SUMIFS('[3]QL'!$G$3:$G$47,'[3]QL'!$B$3:$B$47,B51,'[3]QL'!$E$3:$E$47,E51)</f>
        <v>0</v>
      </c>
      <c r="I51" s="451">
        <v>30</v>
      </c>
      <c r="J51" s="432">
        <f t="shared" si="6"/>
        <v>30</v>
      </c>
      <c r="K51" s="88" t="str">
        <f>IF(J51&gt;0,"Tiếp tục phát triển","Lưu lượng đã hết")</f>
        <v>Tiếp tục phát triển</v>
      </c>
      <c r="L51" s="160" t="str">
        <f t="shared" si="1"/>
        <v>Tiếp tục phát triển</v>
      </c>
      <c r="M51" s="443"/>
      <c r="N51" s="443"/>
      <c r="O51" s="400"/>
      <c r="P51" s="400">
        <v>3419</v>
      </c>
      <c r="Q51" s="400"/>
      <c r="R51" s="456"/>
      <c r="S51" s="456"/>
      <c r="T51" s="456"/>
    </row>
    <row r="52" spans="1:20" s="420" customFormat="1" ht="78.75">
      <c r="A52" s="18">
        <f t="shared" si="4"/>
        <v>46</v>
      </c>
      <c r="B52" s="404" t="s">
        <v>1242</v>
      </c>
      <c r="C52" s="405" t="s">
        <v>268</v>
      </c>
      <c r="D52" s="405" t="s">
        <v>876</v>
      </c>
      <c r="E52" s="405" t="s">
        <v>681</v>
      </c>
      <c r="F52" s="423">
        <v>1695</v>
      </c>
      <c r="G52" s="415" t="s">
        <v>1243</v>
      </c>
      <c r="H52" s="10">
        <f>_xlfn.SUMIFS('[3]QL'!$G$3:$G$47,'[3]QL'!$B$3:$B$47,B52,'[3]QL'!$E$3:$E$47,E52)</f>
        <v>0</v>
      </c>
      <c r="I52" s="419">
        <v>30</v>
      </c>
      <c r="J52" s="408">
        <f t="shared" si="6"/>
        <v>30</v>
      </c>
      <c r="K52" s="203" t="str">
        <f>IF(J52&gt;0,"Tiếp tục phát triển","Lưu lượng đã hết")</f>
        <v>Tiếp tục phát triển</v>
      </c>
      <c r="L52" s="160" t="str">
        <f t="shared" si="1"/>
        <v>Tiếp tục phát triển</v>
      </c>
      <c r="M52" s="409"/>
      <c r="N52" s="409"/>
      <c r="O52" s="409"/>
      <c r="P52" s="409"/>
      <c r="Q52" s="409"/>
      <c r="R52" s="415" t="s">
        <v>1367</v>
      </c>
      <c r="S52" s="415"/>
      <c r="T52" s="415"/>
    </row>
    <row r="53" spans="1:20" s="57" customFormat="1" ht="66">
      <c r="A53" s="18">
        <f t="shared" si="4"/>
        <v>47</v>
      </c>
      <c r="B53" s="8" t="s">
        <v>1433</v>
      </c>
      <c r="C53" s="68" t="s">
        <v>250</v>
      </c>
      <c r="D53" s="68" t="s">
        <v>876</v>
      </c>
      <c r="E53" s="68" t="s">
        <v>232</v>
      </c>
      <c r="F53" s="55">
        <v>1745</v>
      </c>
      <c r="G53" s="68" t="s">
        <v>1434</v>
      </c>
      <c r="H53" s="10">
        <f>_xlfn.SUMIFS('[3]QL'!$G$3:$G$47,'[3]QL'!$B$3:$B$47,B53,'[3]QL'!$E$3:$E$47,E53)</f>
        <v>0</v>
      </c>
      <c r="I53" s="10">
        <v>30</v>
      </c>
      <c r="J53" s="10">
        <f t="shared" si="6"/>
        <v>30</v>
      </c>
      <c r="K53" s="88" t="str">
        <f>IF(J53&gt;0,"Tiếp tục phát triển","Lưu lượng đã hết")</f>
        <v>Tiếp tục phát triển</v>
      </c>
      <c r="L53" s="160" t="str">
        <f t="shared" si="1"/>
        <v>Tiếp tục phát triển</v>
      </c>
      <c r="M53" s="17"/>
      <c r="N53" s="17"/>
      <c r="O53" s="13"/>
      <c r="P53" s="13"/>
      <c r="Q53" s="13">
        <v>4013</v>
      </c>
      <c r="R53" s="257"/>
      <c r="S53" s="257"/>
      <c r="T53" s="257"/>
    </row>
    <row r="54" spans="1:20" s="57" customFormat="1" ht="66">
      <c r="A54" s="18">
        <f t="shared" si="4"/>
        <v>48</v>
      </c>
      <c r="B54" s="8" t="s">
        <v>1435</v>
      </c>
      <c r="C54" s="68" t="s">
        <v>250</v>
      </c>
      <c r="D54" s="68" t="s">
        <v>876</v>
      </c>
      <c r="E54" s="68" t="s">
        <v>226</v>
      </c>
      <c r="F54" s="55">
        <v>1760</v>
      </c>
      <c r="G54" s="68" t="s">
        <v>1436</v>
      </c>
      <c r="H54" s="10">
        <f>_xlfn.SUMIFS('[3]QL'!$G$3:$G$47,'[3]QL'!$B$3:$B$47,B54,'[3]QL'!$E$3:$E$47,E54)</f>
        <v>0</v>
      </c>
      <c r="I54" s="10">
        <v>30</v>
      </c>
      <c r="J54" s="10">
        <f t="shared" si="6"/>
        <v>30</v>
      </c>
      <c r="K54" s="88" t="str">
        <f>IF(J54&gt;0,"Tiếp tục phát triển","Lưu lượng đã hết")</f>
        <v>Tiếp tục phát triển</v>
      </c>
      <c r="L54" s="160" t="str">
        <f t="shared" si="1"/>
        <v>Tiếp tục phát triển</v>
      </c>
      <c r="M54" s="17"/>
      <c r="N54" s="17"/>
      <c r="O54" s="13"/>
      <c r="P54" s="13"/>
      <c r="Q54" s="13">
        <v>4014</v>
      </c>
      <c r="R54" s="257"/>
      <c r="S54" s="257"/>
      <c r="T54" s="257"/>
    </row>
    <row r="55" spans="1:20" ht="49.5">
      <c r="A55" s="18">
        <f t="shared" si="4"/>
        <v>49</v>
      </c>
      <c r="B55" s="8" t="s">
        <v>884</v>
      </c>
      <c r="C55" s="12" t="s">
        <v>241</v>
      </c>
      <c r="D55" s="12" t="s">
        <v>876</v>
      </c>
      <c r="E55" s="115" t="s">
        <v>1778</v>
      </c>
      <c r="F55" s="55">
        <v>1720</v>
      </c>
      <c r="G55" s="87" t="s">
        <v>1782</v>
      </c>
      <c r="H55" s="10">
        <f>_xlfn.SUMIFS('[3]QL'!$G$3:$G$47,'[3]QL'!$B$3:$B$47,B55,'[3]QL'!$E$3:$E$47,E55)</f>
        <v>0</v>
      </c>
      <c r="I55" s="54">
        <v>9</v>
      </c>
      <c r="J55" s="10">
        <f t="shared" si="6"/>
        <v>9</v>
      </c>
      <c r="K55" s="88" t="s">
        <v>1062</v>
      </c>
      <c r="L55" s="160" t="str">
        <f t="shared" si="1"/>
        <v>Tiếp tục phát triển</v>
      </c>
      <c r="M55" s="17"/>
      <c r="N55" s="17"/>
      <c r="O55" s="13">
        <v>964</v>
      </c>
      <c r="P55" s="13"/>
      <c r="Q55" s="13"/>
      <c r="R55" s="257"/>
      <c r="S55" s="257"/>
      <c r="T55" s="257"/>
    </row>
    <row r="56" spans="1:20" ht="66">
      <c r="A56" s="18">
        <f>A55+1</f>
        <v>50</v>
      </c>
      <c r="B56" s="8" t="s">
        <v>1424</v>
      </c>
      <c r="C56" s="12" t="s">
        <v>241</v>
      </c>
      <c r="D56" s="12" t="s">
        <v>876</v>
      </c>
      <c r="E56" s="12" t="s">
        <v>233</v>
      </c>
      <c r="F56" s="55">
        <v>1730</v>
      </c>
      <c r="G56" s="87" t="s">
        <v>1425</v>
      </c>
      <c r="H56" s="10">
        <f>_xlfn.SUMIFS('[3]QL'!$G$3:$G$47,'[3]QL'!$B$3:$B$47,B56,'[3]QL'!$E$3:$E$47,E56)</f>
        <v>77</v>
      </c>
      <c r="I56" s="54">
        <v>90</v>
      </c>
      <c r="J56" s="10">
        <f>I56-H56</f>
        <v>13</v>
      </c>
      <c r="K56" s="88" t="s">
        <v>1062</v>
      </c>
      <c r="L56" s="160" t="str">
        <f t="shared" si="1"/>
        <v>Tiếp tục phát triển</v>
      </c>
      <c r="M56" s="17"/>
      <c r="N56" s="17"/>
      <c r="O56" s="13"/>
      <c r="P56" s="13"/>
      <c r="Q56" s="13">
        <v>4009</v>
      </c>
      <c r="R56" s="257"/>
      <c r="S56" s="257"/>
      <c r="T56" s="257"/>
    </row>
    <row r="57" spans="1:21" ht="66">
      <c r="A57" s="18">
        <f>A56+1</f>
        <v>51</v>
      </c>
      <c r="B57" s="8" t="s">
        <v>1968</v>
      </c>
      <c r="C57" s="12" t="s">
        <v>312</v>
      </c>
      <c r="D57" s="12" t="s">
        <v>876</v>
      </c>
      <c r="E57" s="12" t="s">
        <v>313</v>
      </c>
      <c r="F57" s="55">
        <v>1796</v>
      </c>
      <c r="G57" s="87" t="s">
        <v>1969</v>
      </c>
      <c r="H57" s="10">
        <f>_xlfn.SUMIFS('[3]QL'!$G$3:$G$47,'[3]QL'!$B$3:$B$47,B57,'[3]QL'!$E$3:$E$47,E57)</f>
        <v>30</v>
      </c>
      <c r="I57" s="54">
        <v>30</v>
      </c>
      <c r="J57" s="10">
        <f t="shared" si="6"/>
        <v>0</v>
      </c>
      <c r="K57" s="88" t="s">
        <v>1062</v>
      </c>
      <c r="L57" s="160" t="str">
        <f t="shared" si="1"/>
        <v>Lưu lượng đã hết</v>
      </c>
      <c r="M57" s="17"/>
      <c r="N57" s="17"/>
      <c r="O57" s="13"/>
      <c r="P57" s="13"/>
      <c r="Q57" s="13"/>
      <c r="R57" s="257"/>
      <c r="S57" s="257"/>
      <c r="T57" s="257" t="s">
        <v>2024</v>
      </c>
      <c r="U57" s="625"/>
    </row>
    <row r="58" spans="1:20" ht="82.5">
      <c r="A58" s="18">
        <f t="shared" si="4"/>
        <v>52</v>
      </c>
      <c r="B58" s="8" t="s">
        <v>885</v>
      </c>
      <c r="C58" s="12" t="s">
        <v>265</v>
      </c>
      <c r="D58" s="12" t="s">
        <v>876</v>
      </c>
      <c r="E58" s="12" t="s">
        <v>266</v>
      </c>
      <c r="F58" s="55">
        <v>2040</v>
      </c>
      <c r="G58" s="12" t="s">
        <v>1076</v>
      </c>
      <c r="H58" s="10">
        <f>_xlfn.SUMIFS('[3]QL'!$G$3:$G$47,'[3]QL'!$B$3:$B$47,B58,'[3]QL'!$E$3:$E$47,E58)</f>
        <v>4</v>
      </c>
      <c r="I58" s="86">
        <v>9</v>
      </c>
      <c r="J58" s="10">
        <f t="shared" si="6"/>
        <v>5</v>
      </c>
      <c r="K58" s="88" t="s">
        <v>1062</v>
      </c>
      <c r="L58" s="160" t="str">
        <f t="shared" si="1"/>
        <v>Tiếp tục phát triển</v>
      </c>
      <c r="M58" s="17"/>
      <c r="N58" s="17"/>
      <c r="O58" s="13">
        <v>980</v>
      </c>
      <c r="P58" s="13"/>
      <c r="Q58" s="13"/>
      <c r="R58" s="257"/>
      <c r="S58" s="257"/>
      <c r="T58" s="257"/>
    </row>
    <row r="59" spans="1:20" s="25" customFormat="1" ht="16.5">
      <c r="A59" s="19"/>
      <c r="B59" s="20" t="s">
        <v>295</v>
      </c>
      <c r="C59" s="21"/>
      <c r="D59" s="21"/>
      <c r="E59" s="21"/>
      <c r="F59" s="22"/>
      <c r="G59" s="21"/>
      <c r="H59" s="10">
        <f>_xlfn.SUMIFS('[3]QL'!$G$3:$G$47,'[3]QL'!$B$3:$B$47,B59,'[3]QL'!$E$3:$E$47,E59)</f>
        <v>0</v>
      </c>
      <c r="I59" s="22">
        <f>SUMIF(I3:I58,"&gt;0")</f>
        <v>3546</v>
      </c>
      <c r="J59" s="22">
        <f>SUMIF(J3:J58,"&gt;0")</f>
        <v>2894</v>
      </c>
      <c r="K59" s="38"/>
      <c r="L59" s="160" t="str">
        <f t="shared" si="1"/>
        <v>Tiếp tục phát triển</v>
      </c>
      <c r="M59" s="17"/>
      <c r="N59" s="17"/>
      <c r="O59" s="13"/>
      <c r="P59" s="24"/>
      <c r="Q59" s="24"/>
      <c r="R59" s="261"/>
      <c r="S59" s="261"/>
      <c r="T59" s="261"/>
    </row>
    <row r="60" spans="2:12" ht="16.5">
      <c r="B60" s="28"/>
      <c r="H60" s="10">
        <f>_xlfn.SUMIFS('[3]QL'!$G$3:$G$47,'[3]QL'!$B$3:$B$47,B60,'[3]QL'!$E$3:$E$47,E60)</f>
        <v>0</v>
      </c>
      <c r="I60" s="244">
        <f>I59/30</f>
        <v>118.2</v>
      </c>
      <c r="L60" s="160" t="str">
        <f t="shared" si="1"/>
        <v>Lưu lượng đã hết</v>
      </c>
    </row>
    <row r="62" spans="7:12" ht="63">
      <c r="G62" s="52" t="s">
        <v>180</v>
      </c>
      <c r="H62" s="5" t="s">
        <v>33</v>
      </c>
      <c r="I62" s="5" t="s">
        <v>326</v>
      </c>
      <c r="J62" s="5" t="s">
        <v>34</v>
      </c>
      <c r="K62" s="6" t="s">
        <v>195</v>
      </c>
      <c r="L62" s="640"/>
    </row>
    <row r="63" spans="7:12" ht="16.5">
      <c r="G63" s="70" t="s">
        <v>178</v>
      </c>
      <c r="H63" s="70">
        <f>SUMIF(H3:H58,"&gt;0")</f>
        <v>711</v>
      </c>
      <c r="I63" s="70">
        <f>SUMIF(I3:I58,"&gt;0")</f>
        <v>3546</v>
      </c>
      <c r="J63" s="70">
        <f>SUMIF(J3:J58,"&gt;0")</f>
        <v>2894</v>
      </c>
      <c r="K63" s="88" t="str">
        <f>IF(J63&gt;0,"Tiếp tục phát triển","Lưu lượng đã hết")</f>
        <v>Tiếp tục phát triển</v>
      </c>
      <c r="L63" s="112"/>
    </row>
    <row r="64" spans="7:12" ht="16.5">
      <c r="G64" s="70" t="s">
        <v>179</v>
      </c>
      <c r="H64" s="70" t="e">
        <f>SUM(#REF!)</f>
        <v>#REF!</v>
      </c>
      <c r="I64" s="70" t="e">
        <f>SUM(#REF!)</f>
        <v>#REF!</v>
      </c>
      <c r="J64" s="70" t="e">
        <f>SUMIF(#REF!,"&gt;0")</f>
        <v>#REF!</v>
      </c>
      <c r="K64" s="88" t="e">
        <f>IF(J64&gt;0,"Tiếp tục phát triển","Lưu lượng đã hết")</f>
        <v>#REF!</v>
      </c>
      <c r="L64" s="112"/>
    </row>
    <row r="65" spans="7:12" ht="16.5">
      <c r="G65" s="70" t="s">
        <v>774</v>
      </c>
      <c r="H65" s="70" t="e">
        <f>SUM(#REF!)</f>
        <v>#REF!</v>
      </c>
      <c r="I65" s="70" t="e">
        <f>SUM(#REF!)</f>
        <v>#REF!</v>
      </c>
      <c r="J65" s="70" t="e">
        <f>SUMIF(#REF!,"&gt;0")</f>
        <v>#REF!</v>
      </c>
      <c r="K65" s="88" t="e">
        <f>IF(J65&gt;0,"Tiếp tục phát triển","Lưu lượng đã hết")</f>
        <v>#REF!</v>
      </c>
      <c r="L65" s="112"/>
    </row>
    <row r="66" spans="3:20" s="27" customFormat="1" ht="16.5">
      <c r="C66" s="28"/>
      <c r="D66" s="28"/>
      <c r="E66" s="28"/>
      <c r="G66" s="70" t="s">
        <v>384</v>
      </c>
      <c r="H66" s="70" t="e">
        <f>SUM(#REF!)</f>
        <v>#REF!</v>
      </c>
      <c r="I66" s="70" t="e">
        <f>SUM(#REF!)</f>
        <v>#REF!</v>
      </c>
      <c r="J66" s="70" t="e">
        <f>SUMIF(#REF!,"&gt;0")</f>
        <v>#REF!</v>
      </c>
      <c r="K66" s="88" t="e">
        <f>IF(J66&gt;0,"Tiếp tục phát triển","Lưu lượng đã hết")</f>
        <v>#REF!</v>
      </c>
      <c r="L66" s="112"/>
      <c r="M66" s="31"/>
      <c r="R66" s="265"/>
      <c r="S66" s="265"/>
      <c r="T66" s="265"/>
    </row>
    <row r="67" spans="7:12" ht="16.5">
      <c r="G67" s="70" t="s">
        <v>385</v>
      </c>
      <c r="H67" s="70" t="e">
        <f>SUM(#REF!)</f>
        <v>#REF!</v>
      </c>
      <c r="I67" s="70" t="e">
        <f>SUM(#REF!)</f>
        <v>#REF!</v>
      </c>
      <c r="J67" s="70" t="e">
        <f>SUMIF(#REF!,"&gt;0")</f>
        <v>#REF!</v>
      </c>
      <c r="K67" s="88" t="e">
        <f>IF(J67&gt;0,"Tiếp tục phát triển","Lưu lượng đã hết")</f>
        <v>#REF!</v>
      </c>
      <c r="L67" s="112"/>
    </row>
    <row r="68" spans="8:10" ht="16.5">
      <c r="H68" s="92" t="e">
        <f>SUM(H63:H67)</f>
        <v>#REF!</v>
      </c>
      <c r="I68" s="92" t="e">
        <f>SUM(I63:I67)</f>
        <v>#REF!</v>
      </c>
      <c r="J68" s="92" t="e">
        <f>SUM(J63:J67)</f>
        <v>#REF!</v>
      </c>
    </row>
    <row r="69" spans="8:10" ht="16.5">
      <c r="H69" s="92"/>
      <c r="I69" s="29"/>
      <c r="J69" s="92"/>
    </row>
  </sheetData>
  <sheetProtection/>
  <autoFilter ref="A2:R60"/>
  <mergeCells count="1">
    <mergeCell ref="A1:R1"/>
  </mergeCells>
  <printOptions horizontalCentered="1"/>
  <pageMargins left="0" right="0" top="0.590551181102362" bottom="0.393700787401575" header="0" footer="0"/>
  <pageSetup horizontalDpi="600" verticalDpi="600" orientation="landscape" paperSize="9" scale="80" r:id="rId3"/>
  <headerFooter alignWithMargins="0">
    <oddFooter>&amp;C&amp;13&amp;P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9"/>
  <sheetViews>
    <sheetView zoomScale="75" zoomScaleNormal="75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3" sqref="H3"/>
    </sheetView>
  </sheetViews>
  <sheetFormatPr defaultColWidth="9" defaultRowHeight="15"/>
  <cols>
    <col min="1" max="1" width="3.8984375" style="62" bestFit="1" customWidth="1"/>
    <col min="2" max="2" width="12.296875" style="69" bestFit="1" customWidth="1"/>
    <col min="3" max="3" width="23.296875" style="32" bestFit="1" customWidth="1"/>
    <col min="4" max="4" width="8.296875" style="32" bestFit="1" customWidth="1"/>
    <col min="5" max="5" width="14" style="32" customWidth="1"/>
    <col min="6" max="6" width="6.09765625" style="63" bestFit="1" customWidth="1"/>
    <col min="7" max="7" width="36.296875" style="32" customWidth="1"/>
    <col min="8" max="8" width="15.796875" style="30" bestFit="1" customWidth="1"/>
    <col min="9" max="9" width="15.8984375" style="30" bestFit="1" customWidth="1"/>
    <col min="10" max="10" width="15.796875" style="30" bestFit="1" customWidth="1"/>
    <col min="11" max="11" width="16.19921875" style="57" customWidth="1"/>
    <col min="12" max="12" width="11.8984375" style="57" bestFit="1" customWidth="1"/>
    <col min="13" max="13" width="10.8984375" style="69" bestFit="1" customWidth="1"/>
    <col min="14" max="14" width="11.8984375" style="57" bestFit="1" customWidth="1"/>
    <col min="15" max="15" width="11.8984375" style="57" customWidth="1"/>
    <col min="16" max="16" width="9" style="57" customWidth="1"/>
    <col min="17" max="17" width="9" style="264" customWidth="1"/>
    <col min="18" max="23" width="9" style="57" customWidth="1"/>
    <col min="24" max="26" width="11.296875" style="57" customWidth="1"/>
    <col min="27" max="16384" width="9" style="57" customWidth="1"/>
  </cols>
  <sheetData>
    <row r="1" spans="1:18" s="1" customFormat="1" ht="70.5" customHeight="1">
      <c r="A1" s="650" t="s">
        <v>1813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</row>
    <row r="2" spans="1:26" s="7" customFormat="1" ht="78.75">
      <c r="A2" s="2" t="s">
        <v>205</v>
      </c>
      <c r="B2" s="3" t="s">
        <v>196</v>
      </c>
      <c r="C2" s="3" t="s">
        <v>197</v>
      </c>
      <c r="D2" s="3" t="s">
        <v>198</v>
      </c>
      <c r="E2" s="3" t="s">
        <v>199</v>
      </c>
      <c r="F2" s="4" t="s">
        <v>200</v>
      </c>
      <c r="G2" s="3" t="s">
        <v>338</v>
      </c>
      <c r="H2" s="2" t="s">
        <v>33</v>
      </c>
      <c r="I2" s="5" t="s">
        <v>613</v>
      </c>
      <c r="J2" s="2" t="s">
        <v>34</v>
      </c>
      <c r="K2" s="6" t="s">
        <v>195</v>
      </c>
      <c r="L2" s="2" t="s">
        <v>187</v>
      </c>
      <c r="M2" s="2" t="s">
        <v>438</v>
      </c>
      <c r="N2" s="2" t="s">
        <v>791</v>
      </c>
      <c r="O2" s="2" t="s">
        <v>1244</v>
      </c>
      <c r="P2" s="2" t="s">
        <v>1371</v>
      </c>
      <c r="Q2" s="2" t="s">
        <v>1482</v>
      </c>
      <c r="R2" s="2" t="s">
        <v>1536</v>
      </c>
      <c r="S2" s="2" t="s">
        <v>1614</v>
      </c>
      <c r="T2" s="2" t="s">
        <v>1694</v>
      </c>
      <c r="U2" s="2" t="s">
        <v>1739</v>
      </c>
      <c r="V2" s="2" t="s">
        <v>1787</v>
      </c>
      <c r="W2" s="2" t="s">
        <v>1808</v>
      </c>
      <c r="X2" s="2" t="s">
        <v>1856</v>
      </c>
      <c r="Y2" s="2" t="s">
        <v>1912</v>
      </c>
      <c r="Z2" s="2" t="s">
        <v>2023</v>
      </c>
    </row>
    <row r="3" spans="1:26" ht="49.5">
      <c r="A3" s="35">
        <v>1</v>
      </c>
      <c r="B3" s="8" t="s">
        <v>1078</v>
      </c>
      <c r="C3" s="12" t="s">
        <v>255</v>
      </c>
      <c r="D3" s="12" t="s">
        <v>251</v>
      </c>
      <c r="E3" s="12" t="s">
        <v>256</v>
      </c>
      <c r="F3" s="55">
        <v>135</v>
      </c>
      <c r="G3" s="12" t="s">
        <v>11</v>
      </c>
      <c r="H3" s="10">
        <f>_xlfn.SUMIFS('[3]HH'!$G$3:$G$176,'[3]HH'!$B$3:$B$176,B3,'[3]HH'!$E$3:$E$176,E3)</f>
        <v>870</v>
      </c>
      <c r="I3" s="10">
        <v>870</v>
      </c>
      <c r="J3" s="10">
        <f aca="true" t="shared" si="0" ref="J3:J35">I3-H3</f>
        <v>0</v>
      </c>
      <c r="K3" s="88" t="str">
        <f aca="true" t="shared" si="1" ref="K3:K55">IF(J3&gt;0,"Tiếp tục phát triển","Lưu lượng đã hết")</f>
        <v>Lưu lượng đã hết</v>
      </c>
      <c r="L3" s="17">
        <v>879</v>
      </c>
      <c r="M3" s="17"/>
      <c r="N3" s="198" t="e">
        <f>SUMIF('[1]GT'!$B4:$G648,'[1]GT'!$E15,'[1]GT'!$G4:$G648)</f>
        <v>#VALUE!</v>
      </c>
      <c r="O3" s="13"/>
      <c r="P3" s="13"/>
      <c r="Q3" s="257"/>
      <c r="R3" s="13"/>
      <c r="S3" s="13"/>
      <c r="T3" s="13"/>
      <c r="U3" s="13"/>
      <c r="V3" s="266" t="s">
        <v>1790</v>
      </c>
      <c r="W3" s="266" t="s">
        <v>1812</v>
      </c>
      <c r="X3" s="266"/>
      <c r="Y3" s="177" t="s">
        <v>1920</v>
      </c>
      <c r="Z3" s="177"/>
    </row>
    <row r="4" spans="1:26" s="574" customFormat="1" ht="49.5">
      <c r="A4" s="247"/>
      <c r="B4" s="248" t="s">
        <v>1079</v>
      </c>
      <c r="C4" s="568" t="s">
        <v>255</v>
      </c>
      <c r="D4" s="568" t="s">
        <v>251</v>
      </c>
      <c r="E4" s="568" t="s">
        <v>262</v>
      </c>
      <c r="F4" s="569">
        <v>145</v>
      </c>
      <c r="G4" s="568" t="s">
        <v>12</v>
      </c>
      <c r="H4" s="10">
        <f>_xlfn.SUMIFS('[3]HH'!$G$3:$G$176,'[3]HH'!$B$3:$B$176,B4,'[3]HH'!$E$3:$E$176,E4)</f>
        <v>0</v>
      </c>
      <c r="I4" s="250">
        <v>600</v>
      </c>
      <c r="J4" s="250">
        <f t="shared" si="0"/>
        <v>600</v>
      </c>
      <c r="K4" s="251" t="str">
        <f t="shared" si="1"/>
        <v>Tiếp tục phát triển</v>
      </c>
      <c r="L4" s="252">
        <v>880</v>
      </c>
      <c r="M4" s="252"/>
      <c r="N4" s="572" t="e">
        <f>SUMIF('[1]GT'!$B2:$G648,E4,'[1]GT'!$G2:$G648)</f>
        <v>#VALUE!</v>
      </c>
      <c r="O4" s="253"/>
      <c r="P4" s="253"/>
      <c r="Q4" s="573"/>
      <c r="R4" s="253"/>
      <c r="S4" s="253"/>
      <c r="T4" s="253"/>
      <c r="U4" s="253"/>
      <c r="V4" s="253"/>
      <c r="W4" s="253"/>
      <c r="X4" s="253"/>
      <c r="Y4" s="253"/>
      <c r="Z4" s="253"/>
    </row>
    <row r="5" spans="1:26" ht="33">
      <c r="A5" s="35">
        <f>A3+1</f>
        <v>2</v>
      </c>
      <c r="B5" s="8" t="s">
        <v>1080</v>
      </c>
      <c r="C5" s="9" t="s">
        <v>255</v>
      </c>
      <c r="D5" s="9" t="s">
        <v>251</v>
      </c>
      <c r="E5" s="9" t="s">
        <v>279</v>
      </c>
      <c r="F5" s="10">
        <v>143</v>
      </c>
      <c r="G5" s="9" t="s">
        <v>13</v>
      </c>
      <c r="H5" s="10">
        <f>_xlfn.SUMIFS('[3]HH'!$G$3:$G$176,'[3]HH'!$B$3:$B$176,B5,'[3]HH'!$E$3:$E$176,E5)</f>
        <v>270</v>
      </c>
      <c r="I5" s="10">
        <v>360</v>
      </c>
      <c r="J5" s="10">
        <f t="shared" si="0"/>
        <v>90</v>
      </c>
      <c r="K5" s="88" t="str">
        <f t="shared" si="1"/>
        <v>Tiếp tục phát triển</v>
      </c>
      <c r="L5" s="17">
        <v>881</v>
      </c>
      <c r="M5" s="17"/>
      <c r="N5" s="13"/>
      <c r="O5" s="13"/>
      <c r="P5" s="13"/>
      <c r="Q5" s="257"/>
      <c r="R5" s="13"/>
      <c r="S5" s="13"/>
      <c r="T5" s="13"/>
      <c r="U5" s="13"/>
      <c r="V5" s="13"/>
      <c r="W5" s="13"/>
      <c r="X5" s="13"/>
      <c r="Y5" s="13"/>
      <c r="Z5" s="13"/>
    </row>
    <row r="6" spans="1:26" ht="33">
      <c r="A6" s="35">
        <f aca="true" t="shared" si="2" ref="A6:A89">A5+1</f>
        <v>3</v>
      </c>
      <c r="B6" s="8" t="s">
        <v>1101</v>
      </c>
      <c r="C6" s="12" t="s">
        <v>255</v>
      </c>
      <c r="D6" s="12" t="s">
        <v>251</v>
      </c>
      <c r="E6" s="12" t="s">
        <v>201</v>
      </c>
      <c r="F6" s="55">
        <v>175</v>
      </c>
      <c r="G6" s="107" t="s">
        <v>14</v>
      </c>
      <c r="H6" s="10">
        <f>_xlfn.SUMIFS('[3]HH'!$G$3:$G$176,'[3]HH'!$B$3:$B$176,B6,'[3]HH'!$E$3:$E$176,E6)</f>
        <v>30</v>
      </c>
      <c r="I6" s="10">
        <v>90</v>
      </c>
      <c r="J6" s="10">
        <f t="shared" si="0"/>
        <v>60</v>
      </c>
      <c r="K6" s="88" t="str">
        <f t="shared" si="1"/>
        <v>Tiếp tục phát triển</v>
      </c>
      <c r="L6" s="17">
        <v>882</v>
      </c>
      <c r="M6" s="17"/>
      <c r="N6" s="13"/>
      <c r="O6" s="13"/>
      <c r="P6" s="13"/>
      <c r="Q6" s="257"/>
      <c r="R6" s="13"/>
      <c r="S6" s="13"/>
      <c r="T6" s="13"/>
      <c r="U6" s="13"/>
      <c r="V6" s="13"/>
      <c r="W6" s="13"/>
      <c r="X6" s="13"/>
      <c r="Y6" s="13"/>
      <c r="Z6" s="13"/>
    </row>
    <row r="7" spans="1:26" ht="49.5">
      <c r="A7" s="35">
        <f t="shared" si="2"/>
        <v>4</v>
      </c>
      <c r="B7" s="8" t="s">
        <v>1251</v>
      </c>
      <c r="C7" s="12" t="s">
        <v>255</v>
      </c>
      <c r="D7" s="12" t="s">
        <v>251</v>
      </c>
      <c r="E7" s="12" t="s">
        <v>177</v>
      </c>
      <c r="F7" s="55">
        <v>135</v>
      </c>
      <c r="G7" s="12" t="s">
        <v>1252</v>
      </c>
      <c r="H7" s="10">
        <f>_xlfn.SUMIFS('[3]HH'!$G$3:$G$176,'[3]HH'!$B$3:$B$176,B7,'[3]HH'!$E$3:$E$176,E7)</f>
        <v>150</v>
      </c>
      <c r="I7" s="10">
        <v>540</v>
      </c>
      <c r="J7" s="10">
        <f t="shared" si="0"/>
        <v>390</v>
      </c>
      <c r="K7" s="88" t="str">
        <f t="shared" si="1"/>
        <v>Tiếp tục phát triển</v>
      </c>
      <c r="L7" s="17"/>
      <c r="M7" s="17"/>
      <c r="N7" s="13"/>
      <c r="O7" s="13">
        <v>880</v>
      </c>
      <c r="P7" s="13"/>
      <c r="Q7" s="257"/>
      <c r="R7" s="13"/>
      <c r="S7" s="13"/>
      <c r="T7" s="13"/>
      <c r="U7" s="13"/>
      <c r="V7" s="13"/>
      <c r="W7" s="13"/>
      <c r="X7" s="13"/>
      <c r="Y7" s="13"/>
      <c r="Z7" s="13"/>
    </row>
    <row r="8" spans="1:26" s="172" customFormat="1" ht="99">
      <c r="A8" s="35">
        <f>A7+1</f>
        <v>5</v>
      </c>
      <c r="B8" s="153" t="s">
        <v>1233</v>
      </c>
      <c r="C8" s="164" t="s">
        <v>305</v>
      </c>
      <c r="D8" s="164" t="s">
        <v>251</v>
      </c>
      <c r="E8" s="164" t="s">
        <v>1234</v>
      </c>
      <c r="F8" s="156">
        <v>220</v>
      </c>
      <c r="G8" s="164" t="s">
        <v>1235</v>
      </c>
      <c r="H8" s="10">
        <f>_xlfn.SUMIFS('[3]HH'!$G$3:$G$176,'[3]HH'!$B$3:$B$176,B8,'[3]HH'!$E$3:$E$176,E8)</f>
        <v>60</v>
      </c>
      <c r="I8" s="156">
        <v>60</v>
      </c>
      <c r="J8" s="156">
        <f t="shared" si="0"/>
        <v>0</v>
      </c>
      <c r="K8" s="160" t="str">
        <f t="shared" si="1"/>
        <v>Lưu lượng đã hết</v>
      </c>
      <c r="L8" s="157"/>
      <c r="M8" s="157"/>
      <c r="N8" s="165"/>
      <c r="O8" s="165">
        <v>3414</v>
      </c>
      <c r="P8" s="165"/>
      <c r="Q8" s="286" t="s">
        <v>1236</v>
      </c>
      <c r="R8" s="165"/>
      <c r="S8" s="165"/>
      <c r="T8" s="165"/>
      <c r="U8" s="165"/>
      <c r="V8" s="165"/>
      <c r="W8" s="165"/>
      <c r="X8" s="165"/>
      <c r="Y8" s="165"/>
      <c r="Z8" s="165"/>
    </row>
    <row r="9" spans="1:27" ht="82.5">
      <c r="A9" s="35">
        <f t="shared" si="2"/>
        <v>6</v>
      </c>
      <c r="B9" s="8" t="s">
        <v>1980</v>
      </c>
      <c r="C9" s="9" t="s">
        <v>246</v>
      </c>
      <c r="D9" s="9" t="s">
        <v>251</v>
      </c>
      <c r="E9" s="9" t="s">
        <v>247</v>
      </c>
      <c r="F9" s="10">
        <v>190</v>
      </c>
      <c r="G9" s="9" t="s">
        <v>1981</v>
      </c>
      <c r="H9" s="10">
        <f>_xlfn.SUMIFS('[3]HH'!$G$3:$G$176,'[3]HH'!$B$3:$B$176,B9,'[3]HH'!$E$3:$E$176,E9)</f>
        <v>30</v>
      </c>
      <c r="I9" s="10">
        <v>30</v>
      </c>
      <c r="J9" s="10">
        <f t="shared" si="0"/>
        <v>0</v>
      </c>
      <c r="K9" s="88" t="str">
        <f t="shared" si="1"/>
        <v>Lưu lượng đã hết</v>
      </c>
      <c r="L9" s="17"/>
      <c r="M9" s="17"/>
      <c r="N9" s="13"/>
      <c r="O9" s="13"/>
      <c r="P9" s="13"/>
      <c r="Q9" s="257"/>
      <c r="R9" s="257"/>
      <c r="S9" s="13"/>
      <c r="T9" s="13"/>
      <c r="U9" s="13"/>
      <c r="V9" s="13"/>
      <c r="W9" s="13"/>
      <c r="X9" s="13"/>
      <c r="Y9" s="13"/>
      <c r="Z9" s="257" t="s">
        <v>2024</v>
      </c>
      <c r="AA9" s="626"/>
    </row>
    <row r="10" spans="1:26" ht="66">
      <c r="A10" s="35">
        <f t="shared" si="2"/>
        <v>7</v>
      </c>
      <c r="B10" s="8" t="s">
        <v>1102</v>
      </c>
      <c r="C10" s="9" t="s">
        <v>208</v>
      </c>
      <c r="D10" s="9" t="s">
        <v>251</v>
      </c>
      <c r="E10" s="9" t="s">
        <v>209</v>
      </c>
      <c r="F10" s="10">
        <v>180</v>
      </c>
      <c r="G10" s="9" t="s">
        <v>1541</v>
      </c>
      <c r="H10" s="10">
        <f>_xlfn.SUMIFS('[3]HH'!$G$3:$G$176,'[3]HH'!$B$3:$B$176,B10,'[3]HH'!$E$3:$E$176,E10)</f>
        <v>0</v>
      </c>
      <c r="I10" s="10">
        <v>120</v>
      </c>
      <c r="J10" s="10">
        <f>I10-H10</f>
        <v>120</v>
      </c>
      <c r="K10" s="88" t="str">
        <f>IF(J10&gt;0,"Tiếp tục phát triển","Lưu lượng đã hết")</f>
        <v>Tiếp tục phát triển</v>
      </c>
      <c r="L10" s="17">
        <v>1013</v>
      </c>
      <c r="M10" s="17"/>
      <c r="N10" s="13"/>
      <c r="O10" s="13"/>
      <c r="P10" s="13"/>
      <c r="Q10" s="257"/>
      <c r="R10" s="257" t="s">
        <v>806</v>
      </c>
      <c r="S10" s="13"/>
      <c r="T10" s="13"/>
      <c r="U10" s="13"/>
      <c r="V10" s="13"/>
      <c r="W10" s="13"/>
      <c r="X10" s="13"/>
      <c r="Y10" s="13"/>
      <c r="Z10" s="13"/>
    </row>
    <row r="11" spans="1:26" ht="49.5">
      <c r="A11" s="35">
        <f>A10+1</f>
        <v>8</v>
      </c>
      <c r="B11" s="8" t="s">
        <v>975</v>
      </c>
      <c r="C11" s="9" t="s">
        <v>208</v>
      </c>
      <c r="D11" s="9" t="s">
        <v>251</v>
      </c>
      <c r="E11" s="9" t="s">
        <v>379</v>
      </c>
      <c r="F11" s="10">
        <v>180</v>
      </c>
      <c r="G11" s="9" t="s">
        <v>976</v>
      </c>
      <c r="H11" s="10">
        <f>_xlfn.SUMIFS('[3]HH'!$G$3:$G$176,'[3]HH'!$B$3:$B$176,B11,'[3]HH'!$E$3:$E$176,E11)</f>
        <v>0</v>
      </c>
      <c r="I11" s="10">
        <v>120</v>
      </c>
      <c r="J11" s="10">
        <f t="shared" si="0"/>
        <v>120</v>
      </c>
      <c r="K11" s="88" t="str">
        <f t="shared" si="1"/>
        <v>Tiếp tục phát triển</v>
      </c>
      <c r="L11" s="88"/>
      <c r="M11" s="88"/>
      <c r="N11" s="13">
        <v>2667</v>
      </c>
      <c r="O11" s="13"/>
      <c r="P11" s="13"/>
      <c r="Q11" s="257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33">
      <c r="A12" s="35">
        <f t="shared" si="2"/>
        <v>9</v>
      </c>
      <c r="B12" s="8" t="s">
        <v>1103</v>
      </c>
      <c r="C12" s="9" t="s">
        <v>248</v>
      </c>
      <c r="D12" s="9" t="s">
        <v>251</v>
      </c>
      <c r="E12" s="9" t="s">
        <v>320</v>
      </c>
      <c r="F12" s="10">
        <v>210</v>
      </c>
      <c r="G12" s="9" t="s">
        <v>8</v>
      </c>
      <c r="H12" s="10">
        <f>_xlfn.SUMIFS('[3]HH'!$G$3:$G$176,'[3]HH'!$B$3:$B$176,B12,'[3]HH'!$E$3:$E$176,E12)</f>
        <v>60</v>
      </c>
      <c r="I12" s="10">
        <v>60</v>
      </c>
      <c r="J12" s="10">
        <f t="shared" si="0"/>
        <v>0</v>
      </c>
      <c r="K12" s="88" t="str">
        <f t="shared" si="1"/>
        <v>Lưu lượng đã hết</v>
      </c>
      <c r="L12" s="17">
        <v>800</v>
      </c>
      <c r="M12" s="17"/>
      <c r="N12" s="13"/>
      <c r="O12" s="13"/>
      <c r="P12" s="13"/>
      <c r="Q12" s="257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66">
      <c r="A13" s="35">
        <f t="shared" si="2"/>
        <v>10</v>
      </c>
      <c r="B13" s="8" t="s">
        <v>1400</v>
      </c>
      <c r="C13" s="9" t="s">
        <v>248</v>
      </c>
      <c r="D13" s="9" t="s">
        <v>251</v>
      </c>
      <c r="E13" s="9" t="s">
        <v>1401</v>
      </c>
      <c r="F13" s="10">
        <v>285</v>
      </c>
      <c r="G13" s="9" t="s">
        <v>1402</v>
      </c>
      <c r="H13" s="10">
        <f>_xlfn.SUMIFS('[3]HH'!$G$3:$G$176,'[3]HH'!$B$3:$B$176,B13,'[3]HH'!$E$3:$E$176,E13)</f>
        <v>0</v>
      </c>
      <c r="I13" s="10">
        <v>90</v>
      </c>
      <c r="J13" s="10">
        <f t="shared" si="0"/>
        <v>90</v>
      </c>
      <c r="K13" s="88" t="str">
        <f t="shared" si="1"/>
        <v>Tiếp tục phát triển</v>
      </c>
      <c r="L13" s="17"/>
      <c r="M13" s="17"/>
      <c r="N13" s="13"/>
      <c r="O13" s="13"/>
      <c r="P13" s="13">
        <v>3999</v>
      </c>
      <c r="Q13" s="257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99">
      <c r="A14" s="35">
        <f t="shared" si="2"/>
        <v>11</v>
      </c>
      <c r="B14" s="8" t="s">
        <v>1545</v>
      </c>
      <c r="C14" s="8" t="s">
        <v>1548</v>
      </c>
      <c r="D14" s="8" t="s">
        <v>251</v>
      </c>
      <c r="E14" s="9" t="s">
        <v>1546</v>
      </c>
      <c r="F14" s="57">
        <v>260</v>
      </c>
      <c r="G14" s="8" t="s">
        <v>1547</v>
      </c>
      <c r="H14" s="10">
        <f>_xlfn.SUMIFS('[3]HH'!$G$3:$G$176,'[3]HH'!$B$3:$B$176,B14,'[3]HH'!$E$3:$E$176,E14)</f>
        <v>0</v>
      </c>
      <c r="I14" s="10">
        <v>120</v>
      </c>
      <c r="J14" s="10">
        <f t="shared" si="0"/>
        <v>120</v>
      </c>
      <c r="K14" s="88" t="str">
        <f t="shared" si="1"/>
        <v>Tiếp tục phát triển</v>
      </c>
      <c r="L14" s="17"/>
      <c r="M14" s="17"/>
      <c r="N14" s="13"/>
      <c r="O14" s="13"/>
      <c r="P14" s="13"/>
      <c r="Q14" s="257"/>
      <c r="R14" s="266">
        <v>5065</v>
      </c>
      <c r="S14" s="13"/>
      <c r="T14" s="13"/>
      <c r="U14" s="13"/>
      <c r="V14" s="13"/>
      <c r="W14" s="13"/>
      <c r="X14" s="13"/>
      <c r="Y14" s="13"/>
      <c r="Z14" s="13"/>
    </row>
    <row r="15" spans="1:26" ht="82.5">
      <c r="A15" s="35">
        <f t="shared" si="2"/>
        <v>12</v>
      </c>
      <c r="B15" s="8" t="s">
        <v>1104</v>
      </c>
      <c r="C15" s="9" t="s">
        <v>294</v>
      </c>
      <c r="D15" s="9" t="s">
        <v>251</v>
      </c>
      <c r="E15" s="9" t="s">
        <v>221</v>
      </c>
      <c r="F15" s="10">
        <v>175</v>
      </c>
      <c r="G15" s="9" t="s">
        <v>17</v>
      </c>
      <c r="H15" s="10">
        <f>_xlfn.SUMIFS('[3]HH'!$G$3:$G$176,'[3]HH'!$B$3:$B$176,B15,'[3]HH'!$E$3:$E$176,E15)</f>
        <v>0</v>
      </c>
      <c r="I15" s="10">
        <v>60</v>
      </c>
      <c r="J15" s="10">
        <f t="shared" si="0"/>
        <v>60</v>
      </c>
      <c r="K15" s="88" t="str">
        <f t="shared" si="1"/>
        <v>Tiếp tục phát triển</v>
      </c>
      <c r="L15" s="17">
        <v>863</v>
      </c>
      <c r="M15" s="17"/>
      <c r="N15" s="13"/>
      <c r="O15" s="13"/>
      <c r="P15" s="13"/>
      <c r="Q15" s="257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72" customFormat="1" ht="66">
      <c r="A16" s="35">
        <f t="shared" si="2"/>
        <v>13</v>
      </c>
      <c r="B16" s="153" t="s">
        <v>592</v>
      </c>
      <c r="C16" s="164" t="s">
        <v>294</v>
      </c>
      <c r="D16" s="164" t="s">
        <v>251</v>
      </c>
      <c r="E16" s="164" t="s">
        <v>221</v>
      </c>
      <c r="F16" s="156">
        <v>164</v>
      </c>
      <c r="G16" s="164" t="s">
        <v>593</v>
      </c>
      <c r="H16" s="10">
        <f>_xlfn.SUMIFS('[3]HH'!$G$3:$G$176,'[3]HH'!$B$3:$B$176,B16,'[3]HH'!$E$3:$E$176,E16)</f>
        <v>0</v>
      </c>
      <c r="I16" s="156">
        <v>120</v>
      </c>
      <c r="J16" s="156">
        <f t="shared" si="0"/>
        <v>120</v>
      </c>
      <c r="K16" s="160" t="str">
        <f t="shared" si="1"/>
        <v>Tiếp tục phát triển</v>
      </c>
      <c r="L16" s="157"/>
      <c r="M16" s="157">
        <v>1225</v>
      </c>
      <c r="N16" s="165"/>
      <c r="O16" s="165"/>
      <c r="P16" s="165"/>
      <c r="Q16" s="258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2" customFormat="1" ht="49.5">
      <c r="A17" s="35">
        <f t="shared" si="2"/>
        <v>14</v>
      </c>
      <c r="B17" s="153" t="s">
        <v>1411</v>
      </c>
      <c r="C17" s="164" t="s">
        <v>294</v>
      </c>
      <c r="D17" s="164" t="s">
        <v>251</v>
      </c>
      <c r="E17" s="164" t="s">
        <v>221</v>
      </c>
      <c r="F17" s="156">
        <v>200</v>
      </c>
      <c r="G17" s="164" t="s">
        <v>1412</v>
      </c>
      <c r="H17" s="10">
        <f>_xlfn.SUMIFS('[3]HH'!$G$3:$G$176,'[3]HH'!$B$3:$B$176,B17,'[3]HH'!$E$3:$E$176,E17)</f>
        <v>60</v>
      </c>
      <c r="I17" s="156">
        <v>60</v>
      </c>
      <c r="J17" s="156">
        <f t="shared" si="0"/>
        <v>0</v>
      </c>
      <c r="K17" s="160" t="str">
        <f t="shared" si="1"/>
        <v>Lưu lượng đã hết</v>
      </c>
      <c r="L17" s="157"/>
      <c r="M17" s="157"/>
      <c r="N17" s="165"/>
      <c r="O17" s="165"/>
      <c r="P17" s="165">
        <v>4004</v>
      </c>
      <c r="Q17" s="258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ht="33">
      <c r="A18" s="35">
        <f t="shared" si="2"/>
        <v>15</v>
      </c>
      <c r="B18" s="8" t="s">
        <v>1162</v>
      </c>
      <c r="C18" s="9" t="s">
        <v>294</v>
      </c>
      <c r="D18" s="9" t="s">
        <v>251</v>
      </c>
      <c r="E18" s="9" t="s">
        <v>992</v>
      </c>
      <c r="F18" s="10">
        <v>196</v>
      </c>
      <c r="G18" s="9" t="s">
        <v>1465</v>
      </c>
      <c r="H18" s="10">
        <f>_xlfn.SUMIFS('[3]HH'!$G$3:$G$176,'[3]HH'!$B$3:$B$176,B18,'[3]HH'!$E$3:$E$176,E18)</f>
        <v>30</v>
      </c>
      <c r="I18" s="10">
        <v>90</v>
      </c>
      <c r="J18" s="10">
        <f t="shared" si="0"/>
        <v>60</v>
      </c>
      <c r="K18" s="88" t="str">
        <f t="shared" si="1"/>
        <v>Tiếp tục phát triển</v>
      </c>
      <c r="L18" s="17">
        <v>862</v>
      </c>
      <c r="M18" s="17"/>
      <c r="N18" s="13"/>
      <c r="O18" s="13"/>
      <c r="P18" s="13"/>
      <c r="Q18" s="257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59" customFormat="1" ht="33">
      <c r="A19" s="35">
        <f t="shared" si="2"/>
        <v>16</v>
      </c>
      <c r="B19" s="18" t="s">
        <v>808</v>
      </c>
      <c r="C19" s="12" t="s">
        <v>202</v>
      </c>
      <c r="D19" s="12" t="s">
        <v>251</v>
      </c>
      <c r="E19" s="12" t="s">
        <v>386</v>
      </c>
      <c r="F19" s="10">
        <v>408</v>
      </c>
      <c r="G19" s="87" t="s">
        <v>1030</v>
      </c>
      <c r="H19" s="10">
        <f>_xlfn.SUMIFS('[3]HH'!$G$3:$G$176,'[3]HH'!$B$3:$B$176,B19,'[3]HH'!$E$3:$E$176,E19)</f>
        <v>120</v>
      </c>
      <c r="I19" s="10">
        <v>210</v>
      </c>
      <c r="J19" s="10">
        <f t="shared" si="0"/>
        <v>90</v>
      </c>
      <c r="K19" s="88" t="str">
        <f t="shared" si="1"/>
        <v>Tiếp tục phát triển</v>
      </c>
      <c r="L19" s="17">
        <v>843</v>
      </c>
      <c r="M19" s="169"/>
      <c r="N19" s="191"/>
      <c r="O19" s="191"/>
      <c r="P19" s="191"/>
      <c r="Q19" s="279"/>
      <c r="R19" s="191"/>
      <c r="S19" s="191"/>
      <c r="T19" s="191"/>
      <c r="U19" s="191"/>
      <c r="V19" s="191"/>
      <c r="W19" s="191"/>
      <c r="X19" s="191"/>
      <c r="Y19" s="191"/>
      <c r="Z19" s="191"/>
    </row>
    <row r="20" spans="1:26" s="59" customFormat="1" ht="148.5">
      <c r="A20" s="35">
        <f t="shared" si="2"/>
        <v>17</v>
      </c>
      <c r="B20" s="18" t="s">
        <v>809</v>
      </c>
      <c r="C20" s="12" t="s">
        <v>202</v>
      </c>
      <c r="D20" s="12" t="s">
        <v>251</v>
      </c>
      <c r="E20" s="12" t="s">
        <v>386</v>
      </c>
      <c r="F20" s="10">
        <v>420</v>
      </c>
      <c r="G20" s="87" t="s">
        <v>1031</v>
      </c>
      <c r="H20" s="10">
        <f>_xlfn.SUMIFS('[3]HH'!$G$3:$G$176,'[3]HH'!$B$3:$B$176,B20,'[3]HH'!$E$3:$E$176,E20)</f>
        <v>0</v>
      </c>
      <c r="I20" s="10">
        <v>210</v>
      </c>
      <c r="J20" s="10">
        <f t="shared" si="0"/>
        <v>210</v>
      </c>
      <c r="K20" s="88" t="str">
        <f t="shared" si="1"/>
        <v>Tiếp tục phát triển</v>
      </c>
      <c r="L20" s="169">
        <v>844</v>
      </c>
      <c r="M20" s="169"/>
      <c r="N20" s="188" t="s">
        <v>806</v>
      </c>
      <c r="O20" s="191"/>
      <c r="P20" s="191"/>
      <c r="Q20" s="279"/>
      <c r="R20" s="191"/>
      <c r="S20" s="191"/>
      <c r="T20" s="191"/>
      <c r="U20" s="191"/>
      <c r="V20" s="191"/>
      <c r="W20" s="191"/>
      <c r="X20" s="191"/>
      <c r="Y20" s="191"/>
      <c r="Z20" s="191"/>
    </row>
    <row r="21" spans="1:26" s="59" customFormat="1" ht="214.5">
      <c r="A21" s="35">
        <f t="shared" si="2"/>
        <v>18</v>
      </c>
      <c r="B21" s="18" t="s">
        <v>1792</v>
      </c>
      <c r="C21" s="12" t="s">
        <v>202</v>
      </c>
      <c r="D21" s="12" t="s">
        <v>251</v>
      </c>
      <c r="E21" s="12" t="s">
        <v>317</v>
      </c>
      <c r="F21" s="10">
        <v>355</v>
      </c>
      <c r="G21" s="87" t="s">
        <v>1862</v>
      </c>
      <c r="H21" s="10">
        <f>_xlfn.SUMIFS('[3]HH'!$G$3:$G$176,'[3]HH'!$B$3:$B$176,B21,'[3]HH'!$E$3:$E$176,E21)</f>
        <v>30</v>
      </c>
      <c r="I21" s="10">
        <v>30</v>
      </c>
      <c r="J21" s="10">
        <f t="shared" si="0"/>
        <v>0</v>
      </c>
      <c r="K21" s="88" t="str">
        <f>IF(J21&gt;0,"Tiếp tục phát triển","Lưu lượng đã hết")</f>
        <v>Lưu lượng đã hết</v>
      </c>
      <c r="L21" s="169"/>
      <c r="M21" s="169"/>
      <c r="N21" s="188"/>
      <c r="O21" s="191"/>
      <c r="P21" s="191"/>
      <c r="Q21" s="279"/>
      <c r="R21" s="191"/>
      <c r="S21" s="191"/>
      <c r="T21" s="191"/>
      <c r="U21" s="191"/>
      <c r="V21" s="191"/>
      <c r="W21" s="191"/>
      <c r="X21" s="191"/>
      <c r="Y21" s="177" t="s">
        <v>1933</v>
      </c>
      <c r="Z21" s="177"/>
    </row>
    <row r="22" spans="1:26" s="59" customFormat="1" ht="181.5">
      <c r="A22" s="35">
        <f t="shared" si="2"/>
        <v>19</v>
      </c>
      <c r="B22" s="18" t="s">
        <v>1793</v>
      </c>
      <c r="C22" s="12" t="s">
        <v>202</v>
      </c>
      <c r="D22" s="12" t="s">
        <v>251</v>
      </c>
      <c r="E22" s="12" t="s">
        <v>563</v>
      </c>
      <c r="F22" s="10">
        <v>445</v>
      </c>
      <c r="G22" s="87" t="s">
        <v>1863</v>
      </c>
      <c r="H22" s="10">
        <f>_xlfn.SUMIFS('[3]HH'!$G$3:$G$176,'[3]HH'!$B$3:$B$176,B22,'[3]HH'!$E$3:$E$176,E22)</f>
        <v>24</v>
      </c>
      <c r="I22" s="10">
        <v>30</v>
      </c>
      <c r="J22" s="10">
        <f t="shared" si="0"/>
        <v>6</v>
      </c>
      <c r="K22" s="88" t="str">
        <f>IF(J22&gt;0,"Tiếp tục phát triển","Lưu lượng đã hết")</f>
        <v>Tiếp tục phát triển</v>
      </c>
      <c r="L22" s="169"/>
      <c r="M22" s="169"/>
      <c r="N22" s="188"/>
      <c r="O22" s="191"/>
      <c r="P22" s="191"/>
      <c r="Q22" s="279"/>
      <c r="R22" s="191"/>
      <c r="S22" s="191"/>
      <c r="T22" s="191"/>
      <c r="U22" s="191"/>
      <c r="V22" s="191"/>
      <c r="W22" s="191"/>
      <c r="X22" s="191"/>
      <c r="Y22" s="177" t="s">
        <v>1932</v>
      </c>
      <c r="Z22" s="177"/>
    </row>
    <row r="23" spans="1:26" s="59" customFormat="1" ht="82.5">
      <c r="A23" s="35">
        <f>A22+1</f>
        <v>20</v>
      </c>
      <c r="B23" s="18" t="s">
        <v>1081</v>
      </c>
      <c r="C23" s="9" t="s">
        <v>293</v>
      </c>
      <c r="D23" s="9" t="s">
        <v>251</v>
      </c>
      <c r="E23" s="9" t="s">
        <v>259</v>
      </c>
      <c r="F23" s="10">
        <v>235</v>
      </c>
      <c r="G23" s="9" t="s">
        <v>787</v>
      </c>
      <c r="H23" s="10">
        <f>_xlfn.SUMIFS('[3]HH'!$G$3:$G$176,'[3]HH'!$B$3:$B$176,B23,'[3]HH'!$E$3:$E$176,E23)</f>
        <v>30</v>
      </c>
      <c r="I23" s="10">
        <v>240</v>
      </c>
      <c r="J23" s="10">
        <f t="shared" si="0"/>
        <v>210</v>
      </c>
      <c r="K23" s="88" t="str">
        <f t="shared" si="1"/>
        <v>Tiếp tục phát triển</v>
      </c>
      <c r="L23" s="17">
        <v>806</v>
      </c>
      <c r="M23" s="188" t="s">
        <v>780</v>
      </c>
      <c r="N23" s="188"/>
      <c r="O23" s="191"/>
      <c r="P23" s="191"/>
      <c r="Q23" s="279"/>
      <c r="R23" s="191"/>
      <c r="S23" s="191"/>
      <c r="T23" s="191"/>
      <c r="U23" s="191"/>
      <c r="V23" s="191"/>
      <c r="W23" s="191"/>
      <c r="X23" s="191"/>
      <c r="Y23" s="191"/>
      <c r="Z23" s="191"/>
    </row>
    <row r="24" spans="1:26" ht="66">
      <c r="A24" s="35">
        <f t="shared" si="2"/>
        <v>21</v>
      </c>
      <c r="B24" s="8" t="s">
        <v>796</v>
      </c>
      <c r="C24" s="12" t="s">
        <v>293</v>
      </c>
      <c r="D24" s="12" t="s">
        <v>251</v>
      </c>
      <c r="E24" s="12" t="s">
        <v>253</v>
      </c>
      <c r="F24" s="55">
        <v>260</v>
      </c>
      <c r="G24" s="12" t="s">
        <v>1621</v>
      </c>
      <c r="H24" s="10">
        <f>_xlfn.SUMIFS('[3]HH'!$G$3:$G$176,'[3]HH'!$B$3:$B$176,B24,'[3]HH'!$E$3:$E$176,E24)</f>
        <v>0</v>
      </c>
      <c r="I24" s="10">
        <v>300</v>
      </c>
      <c r="J24" s="10">
        <f t="shared" si="0"/>
        <v>300</v>
      </c>
      <c r="K24" s="88" t="str">
        <f t="shared" si="1"/>
        <v>Tiếp tục phát triển</v>
      </c>
      <c r="L24" s="17">
        <v>807</v>
      </c>
      <c r="M24" s="102" t="s">
        <v>781</v>
      </c>
      <c r="N24" s="13"/>
      <c r="O24" s="13"/>
      <c r="P24" s="13"/>
      <c r="Q24" s="257"/>
      <c r="R24" s="13"/>
      <c r="S24" s="287" t="s">
        <v>1622</v>
      </c>
      <c r="T24" s="13"/>
      <c r="U24" s="13"/>
      <c r="V24" s="13"/>
      <c r="W24" s="13"/>
      <c r="X24" s="13"/>
      <c r="Y24" s="13"/>
      <c r="Z24" s="13"/>
    </row>
    <row r="25" spans="1:26" ht="115.5">
      <c r="A25" s="35">
        <f t="shared" si="2"/>
        <v>22</v>
      </c>
      <c r="B25" s="18" t="s">
        <v>796</v>
      </c>
      <c r="C25" s="12" t="s">
        <v>293</v>
      </c>
      <c r="D25" s="12" t="s">
        <v>251</v>
      </c>
      <c r="E25" s="12" t="s">
        <v>794</v>
      </c>
      <c r="F25" s="55">
        <v>210</v>
      </c>
      <c r="G25" s="12" t="s">
        <v>9</v>
      </c>
      <c r="H25" s="10">
        <f>_xlfn.SUMIFS('[3]HH'!$G$3:$G$176,'[3]HH'!$B$3:$B$176,B25,'[3]HH'!$E$3:$E$176,E25)</f>
        <v>60</v>
      </c>
      <c r="I25" s="10">
        <v>210</v>
      </c>
      <c r="J25" s="10">
        <f t="shared" si="0"/>
        <v>150</v>
      </c>
      <c r="K25" s="88" t="str">
        <f t="shared" si="1"/>
        <v>Tiếp tục phát triển</v>
      </c>
      <c r="L25" s="17">
        <v>805</v>
      </c>
      <c r="M25" s="17"/>
      <c r="N25" s="12" t="s">
        <v>797</v>
      </c>
      <c r="O25" s="13"/>
      <c r="P25" s="13"/>
      <c r="Q25" s="257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49.5">
      <c r="A26" s="35">
        <f t="shared" si="2"/>
        <v>23</v>
      </c>
      <c r="B26" s="18" t="s">
        <v>919</v>
      </c>
      <c r="C26" s="12" t="s">
        <v>293</v>
      </c>
      <c r="D26" s="12" t="s">
        <v>251</v>
      </c>
      <c r="E26" s="12" t="s">
        <v>914</v>
      </c>
      <c r="F26" s="55">
        <v>180</v>
      </c>
      <c r="G26" s="12" t="s">
        <v>920</v>
      </c>
      <c r="H26" s="10">
        <f>_xlfn.SUMIFS('[3]HH'!$G$3:$G$176,'[3]HH'!$B$3:$B$176,B26,'[3]HH'!$E$3:$E$176,E26)</f>
        <v>0</v>
      </c>
      <c r="I26" s="10">
        <v>240</v>
      </c>
      <c r="J26" s="10">
        <f t="shared" si="0"/>
        <v>240</v>
      </c>
      <c r="K26" s="88" t="str">
        <f t="shared" si="1"/>
        <v>Tiếp tục phát triển</v>
      </c>
      <c r="L26" s="17"/>
      <c r="M26" s="17"/>
      <c r="N26" s="12">
        <v>2635</v>
      </c>
      <c r="O26" s="13"/>
      <c r="P26" s="13"/>
      <c r="Q26" s="257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58" customFormat="1" ht="66">
      <c r="A27" s="35">
        <f t="shared" si="2"/>
        <v>24</v>
      </c>
      <c r="B27" s="8" t="s">
        <v>1082</v>
      </c>
      <c r="C27" s="9" t="s">
        <v>249</v>
      </c>
      <c r="D27" s="9" t="s">
        <v>251</v>
      </c>
      <c r="E27" s="9" t="s">
        <v>254</v>
      </c>
      <c r="F27" s="10">
        <v>290</v>
      </c>
      <c r="G27" s="9" t="s">
        <v>32</v>
      </c>
      <c r="H27" s="10">
        <f>_xlfn.SUMIFS('[3]HH'!$G$3:$G$176,'[3]HH'!$B$3:$B$176,B27,'[3]HH'!$E$3:$E$176,E27)</f>
        <v>0</v>
      </c>
      <c r="I27" s="10">
        <v>60</v>
      </c>
      <c r="J27" s="10">
        <f t="shared" si="0"/>
        <v>60</v>
      </c>
      <c r="K27" s="88" t="str">
        <f t="shared" si="1"/>
        <v>Tiếp tục phát triển</v>
      </c>
      <c r="L27" s="17">
        <v>833</v>
      </c>
      <c r="M27" s="171"/>
      <c r="N27" s="196"/>
      <c r="O27" s="196"/>
      <c r="P27" s="196"/>
      <c r="Q27" s="123"/>
      <c r="R27" s="196"/>
      <c r="S27" s="196"/>
      <c r="T27" s="196"/>
      <c r="U27" s="196"/>
      <c r="V27" s="196"/>
      <c r="W27" s="196"/>
      <c r="X27" s="196"/>
      <c r="Y27" s="196"/>
      <c r="Z27" s="196"/>
    </row>
    <row r="28" spans="1:26" ht="66">
      <c r="A28" s="35">
        <f t="shared" si="2"/>
        <v>25</v>
      </c>
      <c r="B28" s="8" t="s">
        <v>1403</v>
      </c>
      <c r="C28" s="9" t="s">
        <v>249</v>
      </c>
      <c r="D28" s="9" t="s">
        <v>251</v>
      </c>
      <c r="E28" s="9" t="s">
        <v>540</v>
      </c>
      <c r="F28" s="10">
        <v>270</v>
      </c>
      <c r="G28" s="9" t="s">
        <v>1404</v>
      </c>
      <c r="H28" s="10">
        <f>_xlfn.SUMIFS('[3]HH'!$G$3:$G$176,'[3]HH'!$B$3:$B$176,B28,'[3]HH'!$E$3:$E$176,E28)</f>
        <v>0</v>
      </c>
      <c r="I28" s="10">
        <v>120</v>
      </c>
      <c r="J28" s="10">
        <f t="shared" si="0"/>
        <v>120</v>
      </c>
      <c r="K28" s="88" t="str">
        <f t="shared" si="1"/>
        <v>Tiếp tục phát triển</v>
      </c>
      <c r="L28" s="17"/>
      <c r="M28" s="17"/>
      <c r="N28" s="13"/>
      <c r="O28" s="13"/>
      <c r="P28" s="13">
        <v>4000</v>
      </c>
      <c r="Q28" s="257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158" customFormat="1" ht="33">
      <c r="A29" s="35">
        <f t="shared" si="2"/>
        <v>26</v>
      </c>
      <c r="B29" s="153" t="s">
        <v>514</v>
      </c>
      <c r="C29" s="154" t="s">
        <v>293</v>
      </c>
      <c r="D29" s="154" t="s">
        <v>251</v>
      </c>
      <c r="E29" s="154" t="s">
        <v>510</v>
      </c>
      <c r="F29" s="154">
        <v>250</v>
      </c>
      <c r="G29" s="154" t="s">
        <v>515</v>
      </c>
      <c r="H29" s="10">
        <f>_xlfn.SUMIFS('[3]HH'!$G$3:$G$176,'[3]HH'!$B$3:$B$176,B29,'[3]HH'!$E$3:$E$176,E29)</f>
        <v>0</v>
      </c>
      <c r="I29" s="156">
        <v>60</v>
      </c>
      <c r="J29" s="156">
        <f t="shared" si="0"/>
        <v>60</v>
      </c>
      <c r="K29" s="154" t="str">
        <f t="shared" si="1"/>
        <v>Tiếp tục phát triển</v>
      </c>
      <c r="L29" s="157"/>
      <c r="M29" s="157">
        <v>1182</v>
      </c>
      <c r="N29" s="165"/>
      <c r="O29" s="165"/>
      <c r="P29" s="165"/>
      <c r="Q29" s="258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6" s="158" customFormat="1" ht="33">
      <c r="A30" s="35">
        <f t="shared" si="2"/>
        <v>27</v>
      </c>
      <c r="B30" s="153" t="s">
        <v>517</v>
      </c>
      <c r="C30" s="154" t="s">
        <v>293</v>
      </c>
      <c r="D30" s="154" t="s">
        <v>251</v>
      </c>
      <c r="E30" s="154" t="s">
        <v>510</v>
      </c>
      <c r="F30" s="154">
        <v>250</v>
      </c>
      <c r="G30" s="154" t="s">
        <v>516</v>
      </c>
      <c r="H30" s="10">
        <f>_xlfn.SUMIFS('[3]HH'!$G$3:$G$176,'[3]HH'!$B$3:$B$176,B30,'[3]HH'!$E$3:$E$176,E30)</f>
        <v>0</v>
      </c>
      <c r="I30" s="156">
        <v>120</v>
      </c>
      <c r="J30" s="156">
        <f t="shared" si="0"/>
        <v>120</v>
      </c>
      <c r="K30" s="154" t="str">
        <f t="shared" si="1"/>
        <v>Tiếp tục phát triển</v>
      </c>
      <c r="L30" s="157"/>
      <c r="M30" s="157">
        <v>1183</v>
      </c>
      <c r="N30" s="165"/>
      <c r="O30" s="165"/>
      <c r="P30" s="165"/>
      <c r="Q30" s="258"/>
      <c r="R30" s="165"/>
      <c r="S30" s="165"/>
      <c r="T30" s="165"/>
      <c r="U30" s="165"/>
      <c r="V30" s="165"/>
      <c r="W30" s="165"/>
      <c r="X30" s="165"/>
      <c r="Y30" s="165"/>
      <c r="Z30" s="165"/>
    </row>
    <row r="31" spans="1:26" s="58" customFormat="1" ht="33">
      <c r="A31" s="35">
        <f t="shared" si="2"/>
        <v>28</v>
      </c>
      <c r="B31" s="8" t="s">
        <v>1083</v>
      </c>
      <c r="C31" s="9" t="s">
        <v>249</v>
      </c>
      <c r="D31" s="9" t="s">
        <v>251</v>
      </c>
      <c r="E31" s="9" t="s">
        <v>216</v>
      </c>
      <c r="F31" s="104">
        <v>350</v>
      </c>
      <c r="G31" s="9" t="s">
        <v>381</v>
      </c>
      <c r="H31" s="10">
        <f>_xlfn.SUMIFS('[3]HH'!$G$3:$G$176,'[3]HH'!$B$3:$B$176,B31,'[3]HH'!$E$3:$E$176,E31)</f>
        <v>30</v>
      </c>
      <c r="I31" s="10">
        <v>60</v>
      </c>
      <c r="J31" s="10">
        <f t="shared" si="0"/>
        <v>30</v>
      </c>
      <c r="K31" s="88" t="str">
        <f t="shared" si="1"/>
        <v>Tiếp tục phát triển</v>
      </c>
      <c r="L31" s="17">
        <v>832</v>
      </c>
      <c r="M31" s="171"/>
      <c r="N31" s="196"/>
      <c r="O31" s="196"/>
      <c r="P31" s="196"/>
      <c r="Q31" s="123"/>
      <c r="R31" s="196"/>
      <c r="S31" s="196"/>
      <c r="T31" s="196"/>
      <c r="U31" s="196"/>
      <c r="V31" s="196"/>
      <c r="W31" s="196"/>
      <c r="X31" s="196"/>
      <c r="Y31" s="196"/>
      <c r="Z31" s="196"/>
    </row>
    <row r="32" spans="1:26" ht="33">
      <c r="A32" s="35">
        <f t="shared" si="2"/>
        <v>29</v>
      </c>
      <c r="B32" s="17" t="s">
        <v>334</v>
      </c>
      <c r="C32" s="45" t="s">
        <v>277</v>
      </c>
      <c r="D32" s="45" t="s">
        <v>251</v>
      </c>
      <c r="E32" s="45" t="s">
        <v>283</v>
      </c>
      <c r="F32" s="70">
        <v>280</v>
      </c>
      <c r="G32" s="12" t="s">
        <v>16</v>
      </c>
      <c r="H32" s="10">
        <f>_xlfn.SUMIFS('[3]HH'!$G$3:$G$176,'[3]HH'!$B$3:$B$176,B32,'[3]HH'!$E$3:$E$176,E32)</f>
        <v>0</v>
      </c>
      <c r="I32" s="73">
        <v>60</v>
      </c>
      <c r="J32" s="10">
        <f t="shared" si="0"/>
        <v>60</v>
      </c>
      <c r="K32" s="88" t="str">
        <f t="shared" si="1"/>
        <v>Tiếp tục phát triển</v>
      </c>
      <c r="L32" s="17">
        <v>77</v>
      </c>
      <c r="M32" s="17"/>
      <c r="N32" s="13"/>
      <c r="O32" s="13"/>
      <c r="P32" s="13"/>
      <c r="Q32" s="257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49.5">
      <c r="A33" s="35">
        <f t="shared" si="2"/>
        <v>30</v>
      </c>
      <c r="B33" s="17" t="s">
        <v>1513</v>
      </c>
      <c r="C33" s="17" t="s">
        <v>277</v>
      </c>
      <c r="D33" s="45" t="s">
        <v>251</v>
      </c>
      <c r="E33" s="45" t="s">
        <v>753</v>
      </c>
      <c r="F33" s="70">
        <v>336</v>
      </c>
      <c r="G33" s="12" t="s">
        <v>1514</v>
      </c>
      <c r="H33" s="10">
        <f>_xlfn.SUMIFS('[3]HH'!$G$3:$G$176,'[3]HH'!$B$3:$B$176,B33,'[3]HH'!$E$3:$E$176,E33)</f>
        <v>0</v>
      </c>
      <c r="I33" s="73">
        <v>120</v>
      </c>
      <c r="J33" s="10">
        <f t="shared" si="0"/>
        <v>120</v>
      </c>
      <c r="K33" s="88" t="str">
        <f t="shared" si="1"/>
        <v>Tiếp tục phát triển</v>
      </c>
      <c r="L33" s="17"/>
      <c r="M33" s="17"/>
      <c r="N33" s="13"/>
      <c r="O33" s="13"/>
      <c r="P33" s="13"/>
      <c r="Q33" s="257">
        <v>4591</v>
      </c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49.5">
      <c r="A34" s="35">
        <f t="shared" si="2"/>
        <v>31</v>
      </c>
      <c r="B34" s="8" t="s">
        <v>1084</v>
      </c>
      <c r="C34" s="9" t="s">
        <v>238</v>
      </c>
      <c r="D34" s="9" t="s">
        <v>251</v>
      </c>
      <c r="E34" s="9" t="s">
        <v>217</v>
      </c>
      <c r="F34" s="10">
        <v>340</v>
      </c>
      <c r="G34" s="9" t="s">
        <v>10</v>
      </c>
      <c r="H34" s="10">
        <f>_xlfn.SUMIFS('[3]HH'!$G$3:$G$176,'[3]HH'!$B$3:$B$176,B34,'[3]HH'!$E$3:$E$176,E34)</f>
        <v>0</v>
      </c>
      <c r="I34" s="10">
        <v>60</v>
      </c>
      <c r="J34" s="10">
        <f t="shared" si="0"/>
        <v>60</v>
      </c>
      <c r="K34" s="88" t="str">
        <f t="shared" si="1"/>
        <v>Tiếp tục phát triển</v>
      </c>
      <c r="L34" s="17">
        <v>825</v>
      </c>
      <c r="M34" s="17"/>
      <c r="N34" s="13"/>
      <c r="O34" s="13"/>
      <c r="P34" s="13"/>
      <c r="Q34" s="257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72">
      <c r="A35" s="35">
        <f t="shared" si="2"/>
        <v>32</v>
      </c>
      <c r="B35" s="8" t="s">
        <v>1631</v>
      </c>
      <c r="C35" s="9" t="s">
        <v>238</v>
      </c>
      <c r="D35" s="9" t="s">
        <v>251</v>
      </c>
      <c r="E35" s="9" t="s">
        <v>1629</v>
      </c>
      <c r="F35" s="10"/>
      <c r="G35" s="269" t="s">
        <v>1632</v>
      </c>
      <c r="H35" s="10">
        <f>_xlfn.SUMIFS('[3]HH'!$G$3:$G$176,'[3]HH'!$B$3:$B$176,B35,'[3]HH'!$E$3:$E$176,E35)</f>
        <v>0</v>
      </c>
      <c r="I35" s="10">
        <v>60</v>
      </c>
      <c r="J35" s="10">
        <f t="shared" si="0"/>
        <v>60</v>
      </c>
      <c r="K35" s="88" t="str">
        <f t="shared" si="1"/>
        <v>Tiếp tục phát triển</v>
      </c>
      <c r="L35" s="17"/>
      <c r="M35" s="17"/>
      <c r="N35" s="13"/>
      <c r="O35" s="13"/>
      <c r="P35" s="13"/>
      <c r="Q35" s="257"/>
      <c r="R35" s="13"/>
      <c r="S35" s="266">
        <v>5555</v>
      </c>
      <c r="T35" s="266"/>
      <c r="U35" s="266"/>
      <c r="V35" s="266"/>
      <c r="W35" s="266"/>
      <c r="X35" s="266"/>
      <c r="Y35" s="266"/>
      <c r="Z35" s="266"/>
    </row>
    <row r="36" spans="1:26" ht="132">
      <c r="A36" s="35">
        <f t="shared" si="2"/>
        <v>33</v>
      </c>
      <c r="B36" s="8" t="s">
        <v>1749</v>
      </c>
      <c r="C36" s="9" t="s">
        <v>238</v>
      </c>
      <c r="D36" s="9" t="s">
        <v>251</v>
      </c>
      <c r="E36" s="9" t="s">
        <v>239</v>
      </c>
      <c r="F36" s="10">
        <v>381</v>
      </c>
      <c r="G36" s="9" t="s">
        <v>1750</v>
      </c>
      <c r="H36" s="10">
        <f>_xlfn.SUMIFS('[3]HH'!$G$3:$G$176,'[3]HH'!$B$3:$B$176,B36,'[3]HH'!$E$3:$E$176,E36)</f>
        <v>30</v>
      </c>
      <c r="I36" s="10">
        <v>30</v>
      </c>
      <c r="J36" s="10">
        <f aca="true" t="shared" si="3" ref="J36:J41">I36-H36</f>
        <v>0</v>
      </c>
      <c r="K36" s="88" t="str">
        <f>IF(J36&gt;0,"Tiếp tục phát triển","Lưu lượng đã hết")</f>
        <v>Lưu lượng đã hết</v>
      </c>
      <c r="L36" s="17"/>
      <c r="M36" s="17"/>
      <c r="N36" s="13"/>
      <c r="O36" s="13"/>
      <c r="P36" s="13"/>
      <c r="Q36" s="257"/>
      <c r="R36" s="13"/>
      <c r="S36" s="13"/>
      <c r="T36" s="13"/>
      <c r="U36" s="102" t="s">
        <v>1757</v>
      </c>
      <c r="V36" s="102"/>
      <c r="W36" s="102"/>
      <c r="X36" s="102"/>
      <c r="Y36" s="102"/>
      <c r="Z36" s="102"/>
    </row>
    <row r="37" spans="1:26" ht="66">
      <c r="A37" s="35">
        <f t="shared" si="2"/>
        <v>34</v>
      </c>
      <c r="B37" s="8" t="s">
        <v>938</v>
      </c>
      <c r="C37" s="9" t="s">
        <v>274</v>
      </c>
      <c r="D37" s="9" t="s">
        <v>251</v>
      </c>
      <c r="E37" s="9" t="s">
        <v>290</v>
      </c>
      <c r="F37" s="10">
        <v>445</v>
      </c>
      <c r="G37" s="9" t="s">
        <v>939</v>
      </c>
      <c r="H37" s="10">
        <f>_xlfn.SUMIFS('[3]HH'!$G$3:$G$176,'[3]HH'!$B$3:$B$176,B37,'[3]HH'!$E$3:$E$176,E37)</f>
        <v>0</v>
      </c>
      <c r="I37" s="10">
        <v>180</v>
      </c>
      <c r="J37" s="10">
        <f t="shared" si="3"/>
        <v>180</v>
      </c>
      <c r="K37" s="88" t="str">
        <f t="shared" si="1"/>
        <v>Tiếp tục phát triển</v>
      </c>
      <c r="L37" s="17"/>
      <c r="M37" s="17"/>
      <c r="N37" s="13">
        <v>2646</v>
      </c>
      <c r="O37" s="13"/>
      <c r="P37" s="13"/>
      <c r="Q37" s="257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82.5">
      <c r="A38" s="35">
        <f t="shared" si="2"/>
        <v>35</v>
      </c>
      <c r="B38" s="8" t="s">
        <v>940</v>
      </c>
      <c r="C38" s="9" t="s">
        <v>274</v>
      </c>
      <c r="D38" s="9" t="s">
        <v>251</v>
      </c>
      <c r="E38" s="9" t="s">
        <v>357</v>
      </c>
      <c r="F38" s="10">
        <v>450</v>
      </c>
      <c r="G38" s="9" t="s">
        <v>1466</v>
      </c>
      <c r="H38" s="10">
        <f>_xlfn.SUMIFS('[3]HH'!$G$3:$G$176,'[3]HH'!$B$3:$B$176,B38,'[3]HH'!$E$3:$E$176,E38)</f>
        <v>0</v>
      </c>
      <c r="I38" s="10">
        <v>60</v>
      </c>
      <c r="J38" s="10">
        <f t="shared" si="3"/>
        <v>60</v>
      </c>
      <c r="K38" s="88" t="str">
        <f t="shared" si="1"/>
        <v>Tiếp tục phát triển</v>
      </c>
      <c r="L38" s="17"/>
      <c r="M38" s="17"/>
      <c r="N38" s="13">
        <v>2647</v>
      </c>
      <c r="O38" s="13"/>
      <c r="P38" s="13"/>
      <c r="Q38" s="257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66">
      <c r="A39" s="35">
        <f t="shared" si="2"/>
        <v>36</v>
      </c>
      <c r="B39" s="8" t="s">
        <v>941</v>
      </c>
      <c r="C39" s="9" t="s">
        <v>274</v>
      </c>
      <c r="D39" s="9" t="s">
        <v>251</v>
      </c>
      <c r="E39" s="9" t="s">
        <v>215</v>
      </c>
      <c r="F39" s="10">
        <v>435</v>
      </c>
      <c r="G39" s="9" t="s">
        <v>1467</v>
      </c>
      <c r="H39" s="10">
        <f>_xlfn.SUMIFS('[3]HH'!$G$3:$G$176,'[3]HH'!$B$3:$B$176,B39,'[3]HH'!$E$3:$E$176,E39)</f>
        <v>0</v>
      </c>
      <c r="I39" s="10">
        <v>60</v>
      </c>
      <c r="J39" s="10">
        <f t="shared" si="3"/>
        <v>60</v>
      </c>
      <c r="K39" s="88" t="str">
        <f t="shared" si="1"/>
        <v>Tiếp tục phát triển</v>
      </c>
      <c r="L39" s="17"/>
      <c r="M39" s="17"/>
      <c r="N39" s="13">
        <v>2648</v>
      </c>
      <c r="O39" s="13"/>
      <c r="P39" s="13"/>
      <c r="Q39" s="257"/>
      <c r="R39" s="13"/>
      <c r="S39" s="13"/>
      <c r="T39" s="13"/>
      <c r="U39" s="13"/>
      <c r="V39" s="13"/>
      <c r="W39" s="13"/>
      <c r="X39" s="13"/>
      <c r="Y39" s="13"/>
      <c r="Z39" s="13"/>
    </row>
    <row r="40" spans="1:26" s="460" customFormat="1" ht="66">
      <c r="A40" s="459">
        <f t="shared" si="2"/>
        <v>37</v>
      </c>
      <c r="B40" s="439" t="s">
        <v>942</v>
      </c>
      <c r="C40" s="449" t="s">
        <v>274</v>
      </c>
      <c r="D40" s="449" t="s">
        <v>251</v>
      </c>
      <c r="E40" s="449" t="s">
        <v>215</v>
      </c>
      <c r="F40" s="432">
        <v>435</v>
      </c>
      <c r="G40" s="449" t="s">
        <v>943</v>
      </c>
      <c r="H40" s="10">
        <f>_xlfn.SUMIFS('[3]HH'!$G$3:$G$176,'[3]HH'!$B$3:$B$176,B40,'[3]HH'!$E$3:$E$176,E40)</f>
        <v>0</v>
      </c>
      <c r="I40" s="432">
        <v>120</v>
      </c>
      <c r="J40" s="432">
        <f t="shared" si="3"/>
        <v>120</v>
      </c>
      <c r="K40" s="442" t="str">
        <f t="shared" si="1"/>
        <v>Tiếp tục phát triển</v>
      </c>
      <c r="L40" s="443"/>
      <c r="M40" s="443"/>
      <c r="N40" s="400">
        <v>2649</v>
      </c>
      <c r="O40" s="400"/>
      <c r="P40" s="400"/>
      <c r="Q40" s="456"/>
      <c r="R40" s="400"/>
      <c r="S40" s="400"/>
      <c r="T40" s="400"/>
      <c r="U40" s="400"/>
      <c r="V40" s="400"/>
      <c r="W40" s="400"/>
      <c r="X40" s="400"/>
      <c r="Y40" s="400"/>
      <c r="Z40" s="400"/>
    </row>
    <row r="41" spans="1:26" ht="33">
      <c r="A41" s="35">
        <f t="shared" si="2"/>
        <v>38</v>
      </c>
      <c r="B41" s="8" t="s">
        <v>934</v>
      </c>
      <c r="C41" s="9" t="s">
        <v>275</v>
      </c>
      <c r="D41" s="9" t="s">
        <v>251</v>
      </c>
      <c r="E41" s="9" t="s">
        <v>289</v>
      </c>
      <c r="F41" s="10">
        <v>600</v>
      </c>
      <c r="G41" s="9" t="s">
        <v>935</v>
      </c>
      <c r="H41" s="10">
        <f>_xlfn.SUMIFS('[3]HH'!$G$3:$G$176,'[3]HH'!$B$3:$B$176,B41,'[3]HH'!$E$3:$E$176,E41)</f>
        <v>0</v>
      </c>
      <c r="I41" s="10">
        <v>120</v>
      </c>
      <c r="J41" s="10">
        <f t="shared" si="3"/>
        <v>120</v>
      </c>
      <c r="K41" s="88" t="str">
        <f t="shared" si="1"/>
        <v>Tiếp tục phát triển</v>
      </c>
      <c r="L41" s="17"/>
      <c r="M41" s="17"/>
      <c r="N41" s="13">
        <v>2644</v>
      </c>
      <c r="O41" s="13"/>
      <c r="P41" s="13"/>
      <c r="Q41" s="257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15.5">
      <c r="A42" s="35">
        <f t="shared" si="2"/>
        <v>39</v>
      </c>
      <c r="B42" s="8" t="s">
        <v>802</v>
      </c>
      <c r="C42" s="9" t="s">
        <v>291</v>
      </c>
      <c r="D42" s="9" t="s">
        <v>251</v>
      </c>
      <c r="E42" s="9" t="s">
        <v>803</v>
      </c>
      <c r="F42" s="10">
        <v>450</v>
      </c>
      <c r="G42" s="9" t="s">
        <v>1013</v>
      </c>
      <c r="H42" s="10">
        <f>_xlfn.SUMIFS('[3]HH'!$G$3:$G$176,'[3]HH'!$B$3:$B$176,B42,'[3]HH'!$E$3:$E$176,E42)</f>
        <v>30</v>
      </c>
      <c r="I42" s="10">
        <v>120</v>
      </c>
      <c r="J42" s="10">
        <f>I42-H42</f>
        <v>90</v>
      </c>
      <c r="K42" s="88" t="str">
        <f t="shared" si="1"/>
        <v>Tiếp tục phát triển</v>
      </c>
      <c r="L42" s="17">
        <v>838</v>
      </c>
      <c r="M42" s="17"/>
      <c r="N42" s="9" t="s">
        <v>807</v>
      </c>
      <c r="O42" s="13"/>
      <c r="P42" s="13"/>
      <c r="Q42" s="257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33">
      <c r="A43" s="247"/>
      <c r="B43" s="248" t="s">
        <v>898</v>
      </c>
      <c r="C43" s="249" t="s">
        <v>237</v>
      </c>
      <c r="D43" s="249" t="s">
        <v>251</v>
      </c>
      <c r="E43" s="249" t="s">
        <v>285</v>
      </c>
      <c r="F43" s="250">
        <v>300</v>
      </c>
      <c r="G43" s="249" t="s">
        <v>899</v>
      </c>
      <c r="H43" s="10">
        <f>_xlfn.SUMIFS('[3]HH'!$G$3:$G$176,'[3]HH'!$B$3:$B$176,B43,'[3]HH'!$E$3:$E$176,E43)</f>
        <v>30</v>
      </c>
      <c r="I43" s="250">
        <v>120</v>
      </c>
      <c r="J43" s="250">
        <f aca="true" t="shared" si="4" ref="J43:J89">I43-H43</f>
        <v>90</v>
      </c>
      <c r="K43" s="251" t="str">
        <f t="shared" si="1"/>
        <v>Tiếp tục phát triển</v>
      </c>
      <c r="L43" s="252"/>
      <c r="M43" s="252"/>
      <c r="N43" s="253">
        <v>2439</v>
      </c>
      <c r="O43" s="253"/>
      <c r="P43" s="253" t="s">
        <v>1441</v>
      </c>
      <c r="Q43" s="257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82.5">
      <c r="A44" s="35">
        <f>A42+1</f>
        <v>40</v>
      </c>
      <c r="B44" s="18" t="s">
        <v>902</v>
      </c>
      <c r="C44" s="9" t="s">
        <v>237</v>
      </c>
      <c r="D44" s="9" t="s">
        <v>251</v>
      </c>
      <c r="E44" s="9" t="s">
        <v>321</v>
      </c>
      <c r="F44" s="10">
        <v>290</v>
      </c>
      <c r="G44" s="9" t="s">
        <v>903</v>
      </c>
      <c r="H44" s="10">
        <f>_xlfn.SUMIFS('[3]HH'!$G$3:$G$176,'[3]HH'!$B$3:$B$176,B44,'[3]HH'!$E$3:$E$176,E44)</f>
        <v>0</v>
      </c>
      <c r="I44" s="10">
        <v>120</v>
      </c>
      <c r="J44" s="10">
        <f t="shared" si="4"/>
        <v>120</v>
      </c>
      <c r="K44" s="88" t="str">
        <f t="shared" si="1"/>
        <v>Tiếp tục phát triển</v>
      </c>
      <c r="L44" s="17"/>
      <c r="M44" s="17"/>
      <c r="N44" s="13">
        <v>2441</v>
      </c>
      <c r="O44" s="13"/>
      <c r="P44" s="13"/>
      <c r="Q44" s="257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63.75">
      <c r="A45" s="35">
        <f t="shared" si="2"/>
        <v>41</v>
      </c>
      <c r="B45" s="159" t="s">
        <v>1086</v>
      </c>
      <c r="C45" s="9" t="s">
        <v>237</v>
      </c>
      <c r="D45" s="9" t="s">
        <v>251</v>
      </c>
      <c r="E45" s="9" t="s">
        <v>1024</v>
      </c>
      <c r="F45" s="10">
        <v>290</v>
      </c>
      <c r="G45" s="269" t="s">
        <v>1706</v>
      </c>
      <c r="H45" s="10">
        <f>_xlfn.SUMIFS('[3]HH'!$G$3:$G$176,'[3]HH'!$B$3:$B$176,B45,'[3]HH'!$E$3:$E$176,E45)</f>
        <v>30</v>
      </c>
      <c r="I45" s="10">
        <v>120</v>
      </c>
      <c r="J45" s="10">
        <f t="shared" si="4"/>
        <v>90</v>
      </c>
      <c r="K45" s="88" t="str">
        <f t="shared" si="1"/>
        <v>Tiếp tục phát triển</v>
      </c>
      <c r="L45" s="17">
        <v>64</v>
      </c>
      <c r="M45" s="17"/>
      <c r="N45" s="13"/>
      <c r="O45" s="13"/>
      <c r="P45" s="13"/>
      <c r="Q45" s="257"/>
      <c r="R45" s="13"/>
      <c r="S45" s="13"/>
      <c r="T45" s="287" t="s">
        <v>1707</v>
      </c>
      <c r="U45" s="284" t="s">
        <v>1742</v>
      </c>
      <c r="V45" s="284"/>
      <c r="W45" s="284"/>
      <c r="X45" s="284"/>
      <c r="Y45" s="284"/>
      <c r="Z45" s="284"/>
    </row>
    <row r="46" spans="1:26" ht="66">
      <c r="A46" s="35">
        <f t="shared" si="2"/>
        <v>42</v>
      </c>
      <c r="B46" s="159" t="s">
        <v>1483</v>
      </c>
      <c r="C46" s="9" t="s">
        <v>237</v>
      </c>
      <c r="D46" s="9" t="s">
        <v>251</v>
      </c>
      <c r="E46" s="9" t="s">
        <v>1383</v>
      </c>
      <c r="F46" s="10">
        <v>250</v>
      </c>
      <c r="G46" s="9" t="s">
        <v>1484</v>
      </c>
      <c r="H46" s="10">
        <f>_xlfn.SUMIFS('[3]HH'!$G$3:$G$176,'[3]HH'!$B$3:$B$176,B46,'[3]HH'!$E$3:$E$176,E46)</f>
        <v>0</v>
      </c>
      <c r="I46" s="10">
        <v>120</v>
      </c>
      <c r="J46" s="10">
        <f t="shared" si="4"/>
        <v>120</v>
      </c>
      <c r="K46" s="88" t="str">
        <f t="shared" si="1"/>
        <v>Tiếp tục phát triển</v>
      </c>
      <c r="L46" s="17"/>
      <c r="M46" s="17"/>
      <c r="N46" s="13"/>
      <c r="O46" s="13"/>
      <c r="P46" s="13"/>
      <c r="Q46" s="257">
        <v>4423</v>
      </c>
      <c r="R46" s="13"/>
      <c r="S46" s="13"/>
      <c r="T46" s="13"/>
      <c r="U46" s="13"/>
      <c r="V46" s="13"/>
      <c r="W46" s="13"/>
      <c r="X46" s="13"/>
      <c r="Y46" s="13"/>
      <c r="Z46" s="13"/>
    </row>
    <row r="47" spans="1:27" ht="82.5">
      <c r="A47" s="35">
        <f t="shared" si="2"/>
        <v>43</v>
      </c>
      <c r="B47" s="159" t="s">
        <v>898</v>
      </c>
      <c r="C47" s="9" t="s">
        <v>237</v>
      </c>
      <c r="D47" s="9" t="s">
        <v>251</v>
      </c>
      <c r="E47" s="9" t="s">
        <v>285</v>
      </c>
      <c r="F47" s="10">
        <v>280</v>
      </c>
      <c r="G47" s="9" t="s">
        <v>2003</v>
      </c>
      <c r="H47" s="10">
        <f>_xlfn.SUMIFS('[3]HH'!$G$3:$G$176,'[3]HH'!$B$3:$B$176,B47,'[3]HH'!$E$3:$E$176,E47)</f>
        <v>30</v>
      </c>
      <c r="I47" s="10">
        <v>30</v>
      </c>
      <c r="J47" s="10">
        <f>I47-H47</f>
        <v>0</v>
      </c>
      <c r="K47" s="88" t="str">
        <f>IF(J47&gt;0,"Tiếp tục phát triển","Lưu lượng đã hết")</f>
        <v>Lưu lượng đã hết</v>
      </c>
      <c r="L47" s="17"/>
      <c r="M47" s="17"/>
      <c r="N47" s="13"/>
      <c r="O47" s="13"/>
      <c r="P47" s="13"/>
      <c r="Q47" s="257"/>
      <c r="R47" s="13"/>
      <c r="S47" s="13"/>
      <c r="T47" s="13"/>
      <c r="U47" s="13"/>
      <c r="V47" s="13"/>
      <c r="W47" s="13"/>
      <c r="X47" s="13"/>
      <c r="Y47" s="13"/>
      <c r="Z47" s="257" t="s">
        <v>2024</v>
      </c>
      <c r="AA47" s="626"/>
    </row>
    <row r="48" spans="1:26" s="172" customFormat="1" ht="33">
      <c r="A48" s="35">
        <f>A47+1</f>
        <v>44</v>
      </c>
      <c r="B48" s="159" t="s">
        <v>441</v>
      </c>
      <c r="C48" s="164" t="s">
        <v>237</v>
      </c>
      <c r="D48" s="164" t="s">
        <v>251</v>
      </c>
      <c r="E48" s="164" t="s">
        <v>442</v>
      </c>
      <c r="F48" s="156">
        <v>260</v>
      </c>
      <c r="G48" s="164" t="s">
        <v>443</v>
      </c>
      <c r="H48" s="10">
        <f>_xlfn.SUMIFS('[3]HH'!$G$3:$G$176,'[3]HH'!$B$3:$B$176,B48,'[3]HH'!$E$3:$E$176,E48)</f>
        <v>0</v>
      </c>
      <c r="I48" s="156">
        <v>60</v>
      </c>
      <c r="J48" s="156">
        <f t="shared" si="4"/>
        <v>60</v>
      </c>
      <c r="K48" s="160" t="str">
        <f t="shared" si="1"/>
        <v>Tiếp tục phát triển</v>
      </c>
      <c r="L48" s="157"/>
      <c r="M48" s="157">
        <v>761</v>
      </c>
      <c r="N48" s="165"/>
      <c r="O48" s="165"/>
      <c r="P48" s="165"/>
      <c r="Q48" s="258"/>
      <c r="R48" s="165"/>
      <c r="S48" s="165"/>
      <c r="T48" s="165"/>
      <c r="U48" s="165"/>
      <c r="V48" s="165"/>
      <c r="W48" s="165"/>
      <c r="X48" s="165"/>
      <c r="Y48" s="165"/>
      <c r="Z48" s="165"/>
    </row>
    <row r="49" spans="1:26" ht="66">
      <c r="A49" s="35">
        <f>A48+1</f>
        <v>45</v>
      </c>
      <c r="B49" s="17" t="s">
        <v>335</v>
      </c>
      <c r="C49" s="45" t="s">
        <v>302</v>
      </c>
      <c r="D49" s="45" t="s">
        <v>251</v>
      </c>
      <c r="E49" s="45" t="s">
        <v>309</v>
      </c>
      <c r="F49" s="70">
        <v>610</v>
      </c>
      <c r="G49" s="12" t="s">
        <v>26</v>
      </c>
      <c r="H49" s="10">
        <f>_xlfn.SUMIFS('[3]HH'!$G$3:$G$176,'[3]HH'!$B$3:$B$176,B49,'[3]HH'!$E$3:$E$176,E49)</f>
        <v>0</v>
      </c>
      <c r="I49" s="73">
        <v>90</v>
      </c>
      <c r="J49" s="10">
        <f t="shared" si="4"/>
        <v>90</v>
      </c>
      <c r="K49" s="88" t="str">
        <f t="shared" si="1"/>
        <v>Tiếp tục phát triển</v>
      </c>
      <c r="L49" s="17">
        <v>858</v>
      </c>
      <c r="M49" s="17"/>
      <c r="N49" s="13"/>
      <c r="O49" s="13"/>
      <c r="P49" s="13"/>
      <c r="Q49" s="257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72" customFormat="1" ht="33">
      <c r="A50" s="35">
        <f t="shared" si="2"/>
        <v>46</v>
      </c>
      <c r="B50" s="153" t="s">
        <v>620</v>
      </c>
      <c r="C50" s="164" t="s">
        <v>212</v>
      </c>
      <c r="D50" s="164" t="s">
        <v>251</v>
      </c>
      <c r="E50" s="164" t="s">
        <v>383</v>
      </c>
      <c r="F50" s="156">
        <v>150</v>
      </c>
      <c r="G50" s="164" t="s">
        <v>621</v>
      </c>
      <c r="H50" s="10">
        <f>_xlfn.SUMIFS('[3]HH'!$G$3:$G$176,'[3]HH'!$B$3:$B$176,B50,'[3]HH'!$E$3:$E$176,E50)</f>
        <v>0</v>
      </c>
      <c r="I50" s="156">
        <v>90</v>
      </c>
      <c r="J50" s="156">
        <f t="shared" si="4"/>
        <v>90</v>
      </c>
      <c r="K50" s="160" t="str">
        <f t="shared" si="1"/>
        <v>Tiếp tục phát triển</v>
      </c>
      <c r="L50" s="160"/>
      <c r="M50" s="157">
        <v>1242</v>
      </c>
      <c r="N50" s="165"/>
      <c r="O50" s="165"/>
      <c r="P50" s="165"/>
      <c r="Q50" s="258"/>
      <c r="R50" s="165"/>
      <c r="S50" s="165"/>
      <c r="T50" s="165"/>
      <c r="U50" s="165"/>
      <c r="V50" s="165"/>
      <c r="W50" s="165"/>
      <c r="X50" s="165"/>
      <c r="Y50" s="165"/>
      <c r="Z50" s="165"/>
    </row>
    <row r="51" spans="1:26" ht="66">
      <c r="A51" s="35">
        <f t="shared" si="2"/>
        <v>47</v>
      </c>
      <c r="B51" s="8" t="s">
        <v>1087</v>
      </c>
      <c r="C51" s="9" t="s">
        <v>278</v>
      </c>
      <c r="D51" s="9" t="s">
        <v>251</v>
      </c>
      <c r="E51" s="9" t="s">
        <v>1002</v>
      </c>
      <c r="F51" s="10">
        <v>140</v>
      </c>
      <c r="G51" s="9" t="s">
        <v>382</v>
      </c>
      <c r="H51" s="10">
        <f>_xlfn.SUMIFS('[3]HH'!$G$3:$G$176,'[3]HH'!$B$3:$B$176,B51,'[3]HH'!$E$3:$E$176,E51)</f>
        <v>0</v>
      </c>
      <c r="I51" s="10">
        <v>300</v>
      </c>
      <c r="J51" s="10">
        <f t="shared" si="4"/>
        <v>300</v>
      </c>
      <c r="K51" s="88" t="str">
        <f t="shared" si="1"/>
        <v>Tiếp tục phát triển</v>
      </c>
      <c r="L51" s="17">
        <v>466</v>
      </c>
      <c r="M51" s="17"/>
      <c r="N51" s="9" t="s">
        <v>793</v>
      </c>
      <c r="O51" s="13"/>
      <c r="P51" s="13"/>
      <c r="Q51" s="257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49.5">
      <c r="A52" s="35">
        <f t="shared" si="2"/>
        <v>48</v>
      </c>
      <c r="B52" s="8" t="s">
        <v>1859</v>
      </c>
      <c r="C52" s="12" t="s">
        <v>278</v>
      </c>
      <c r="D52" s="12" t="s">
        <v>251</v>
      </c>
      <c r="E52" s="12" t="s">
        <v>1855</v>
      </c>
      <c r="F52" s="55">
        <v>135</v>
      </c>
      <c r="G52" s="12" t="s">
        <v>1860</v>
      </c>
      <c r="H52" s="10">
        <f>_xlfn.SUMIFS('[3]HH'!$G$3:$G$176,'[3]HH'!$B$3:$B$176,B52,'[3]HH'!$E$3:$E$176,E52)</f>
        <v>120</v>
      </c>
      <c r="I52" s="10">
        <v>120</v>
      </c>
      <c r="J52" s="10">
        <f t="shared" si="4"/>
        <v>0</v>
      </c>
      <c r="K52" s="88" t="str">
        <f t="shared" si="1"/>
        <v>Lưu lượng đã hết</v>
      </c>
      <c r="L52" s="17">
        <v>458</v>
      </c>
      <c r="M52" s="17"/>
      <c r="N52" s="13"/>
      <c r="O52" s="13"/>
      <c r="P52" s="13"/>
      <c r="Q52" s="257"/>
      <c r="R52" s="13"/>
      <c r="S52" s="13"/>
      <c r="T52" s="13"/>
      <c r="U52" s="13"/>
      <c r="V52" s="13"/>
      <c r="W52" s="13"/>
      <c r="X52" s="102" t="s">
        <v>1861</v>
      </c>
      <c r="Y52" s="177" t="s">
        <v>1914</v>
      </c>
      <c r="Z52" s="177"/>
    </row>
    <row r="53" spans="1:26" s="58" customFormat="1" ht="33">
      <c r="A53" s="35">
        <f t="shared" si="2"/>
        <v>49</v>
      </c>
      <c r="B53" s="8" t="s">
        <v>1088</v>
      </c>
      <c r="C53" s="12" t="s">
        <v>292</v>
      </c>
      <c r="D53" s="12" t="s">
        <v>251</v>
      </c>
      <c r="E53" s="12" t="s">
        <v>252</v>
      </c>
      <c r="F53" s="55">
        <v>290</v>
      </c>
      <c r="G53" s="12" t="s">
        <v>18</v>
      </c>
      <c r="H53" s="10">
        <f>_xlfn.SUMIFS('[3]HH'!$G$3:$G$176,'[3]HH'!$B$3:$B$176,B53,'[3]HH'!$E$3:$E$176,E53)</f>
        <v>150</v>
      </c>
      <c r="I53" s="10">
        <v>360</v>
      </c>
      <c r="J53" s="10">
        <f t="shared" si="4"/>
        <v>210</v>
      </c>
      <c r="K53" s="88" t="str">
        <f t="shared" si="1"/>
        <v>Tiếp tục phát triển</v>
      </c>
      <c r="L53" s="17">
        <v>233</v>
      </c>
      <c r="M53" s="171"/>
      <c r="N53" s="196"/>
      <c r="O53" s="196"/>
      <c r="P53" s="196"/>
      <c r="Q53" s="123"/>
      <c r="R53" s="196"/>
      <c r="S53" s="196"/>
      <c r="T53" s="196"/>
      <c r="U53" s="196"/>
      <c r="V53" s="196"/>
      <c r="W53" s="196"/>
      <c r="X53" s="196"/>
      <c r="Y53" s="196"/>
      <c r="Z53" s="196"/>
    </row>
    <row r="54" spans="1:26" s="59" customFormat="1" ht="33">
      <c r="A54" s="35">
        <f t="shared" si="2"/>
        <v>50</v>
      </c>
      <c r="B54" s="8" t="s">
        <v>1090</v>
      </c>
      <c r="C54" s="12" t="s">
        <v>292</v>
      </c>
      <c r="D54" s="12" t="s">
        <v>251</v>
      </c>
      <c r="E54" s="12" t="s">
        <v>261</v>
      </c>
      <c r="F54" s="55">
        <v>290</v>
      </c>
      <c r="G54" s="12" t="s">
        <v>19</v>
      </c>
      <c r="H54" s="10">
        <f>_xlfn.SUMIFS('[3]HH'!$G$3:$G$176,'[3]HH'!$B$3:$B$176,B54,'[3]HH'!$E$3:$E$176,E54)</f>
        <v>120</v>
      </c>
      <c r="I54" s="10">
        <v>240</v>
      </c>
      <c r="J54" s="10">
        <f t="shared" si="4"/>
        <v>120</v>
      </c>
      <c r="K54" s="88" t="str">
        <f t="shared" si="1"/>
        <v>Tiếp tục phát triển</v>
      </c>
      <c r="L54" s="17">
        <v>238</v>
      </c>
      <c r="M54" s="169"/>
      <c r="N54" s="191"/>
      <c r="O54" s="191"/>
      <c r="P54" s="191"/>
      <c r="Q54" s="279"/>
      <c r="R54" s="191"/>
      <c r="S54" s="191"/>
      <c r="T54" s="191"/>
      <c r="U54" s="191"/>
      <c r="V54" s="191"/>
      <c r="W54" s="191"/>
      <c r="X54" s="191"/>
      <c r="Y54" s="191"/>
      <c r="Z54" s="191"/>
    </row>
    <row r="55" spans="1:26" ht="33">
      <c r="A55" s="35">
        <f t="shared" si="2"/>
        <v>51</v>
      </c>
      <c r="B55" s="8" t="s">
        <v>1091</v>
      </c>
      <c r="C55" s="12" t="s">
        <v>292</v>
      </c>
      <c r="D55" s="12" t="s">
        <v>251</v>
      </c>
      <c r="E55" s="12" t="s">
        <v>286</v>
      </c>
      <c r="F55" s="55">
        <v>460</v>
      </c>
      <c r="G55" s="12" t="s">
        <v>20</v>
      </c>
      <c r="H55" s="10">
        <f>_xlfn.SUMIFS('[3]HH'!$G$3:$G$176,'[3]HH'!$B$3:$B$176,B55,'[3]HH'!$E$3:$E$176,E55)</f>
        <v>75</v>
      </c>
      <c r="I55" s="10">
        <v>270</v>
      </c>
      <c r="J55" s="10">
        <f t="shared" si="4"/>
        <v>195</v>
      </c>
      <c r="K55" s="88" t="str">
        <f t="shared" si="1"/>
        <v>Tiếp tục phát triển</v>
      </c>
      <c r="L55" s="17">
        <v>228</v>
      </c>
      <c r="M55" s="17"/>
      <c r="N55" s="13"/>
      <c r="O55" s="13"/>
      <c r="P55" s="13"/>
      <c r="Q55" s="257"/>
      <c r="R55" s="13"/>
      <c r="S55" s="13"/>
      <c r="T55" s="13"/>
      <c r="U55" s="13"/>
      <c r="V55" s="13"/>
      <c r="W55" s="13"/>
      <c r="X55" s="13"/>
      <c r="Y55" s="13"/>
      <c r="Z55" s="13"/>
    </row>
    <row r="56" spans="1:26" s="454" customFormat="1" ht="33">
      <c r="A56" s="459">
        <f t="shared" si="2"/>
        <v>52</v>
      </c>
      <c r="B56" s="428" t="s">
        <v>471</v>
      </c>
      <c r="C56" s="429" t="s">
        <v>292</v>
      </c>
      <c r="D56" s="429" t="s">
        <v>251</v>
      </c>
      <c r="E56" s="429" t="s">
        <v>324</v>
      </c>
      <c r="F56" s="461">
        <v>230</v>
      </c>
      <c r="G56" s="461" t="s">
        <v>468</v>
      </c>
      <c r="H56" s="10">
        <f>_xlfn.SUMIFS('[3]HH'!$G$3:$G$176,'[3]HH'!$B$3:$B$176,B56,'[3]HH'!$E$3:$E$176,E56)</f>
        <v>0</v>
      </c>
      <c r="I56" s="434">
        <v>180</v>
      </c>
      <c r="J56" s="434">
        <f t="shared" si="4"/>
        <v>180</v>
      </c>
      <c r="K56" s="429" t="str">
        <f aca="true" t="shared" si="5" ref="K56:K62">IF(J56&gt;0,"Tiếp tục phát triển","Lưu lượng đã hết")</f>
        <v>Tiếp tục phát triển</v>
      </c>
      <c r="L56" s="436"/>
      <c r="M56" s="436">
        <v>839</v>
      </c>
      <c r="N56" s="412"/>
      <c r="O56" s="412"/>
      <c r="P56" s="412"/>
      <c r="Q56" s="458"/>
      <c r="R56" s="412"/>
      <c r="S56" s="412"/>
      <c r="T56" s="412"/>
      <c r="U56" s="412"/>
      <c r="V56" s="412"/>
      <c r="W56" s="412"/>
      <c r="X56" s="412"/>
      <c r="Y56" s="412"/>
      <c r="Z56" s="412"/>
    </row>
    <row r="57" spans="1:26" s="158" customFormat="1" ht="33">
      <c r="A57" s="35">
        <f t="shared" si="2"/>
        <v>53</v>
      </c>
      <c r="B57" s="153" t="s">
        <v>951</v>
      </c>
      <c r="C57" s="154" t="s">
        <v>218</v>
      </c>
      <c r="D57" s="154" t="s">
        <v>251</v>
      </c>
      <c r="E57" s="154" t="s">
        <v>1004</v>
      </c>
      <c r="F57" s="176">
        <v>140</v>
      </c>
      <c r="G57" s="176" t="s">
        <v>1042</v>
      </c>
      <c r="H57" s="10">
        <f>_xlfn.SUMIFS('[3]HH'!$G$3:$G$176,'[3]HH'!$B$3:$B$176,B57,'[3]HH'!$E$3:$E$176,E57)</f>
        <v>0</v>
      </c>
      <c r="I57" s="156">
        <v>90</v>
      </c>
      <c r="J57" s="156">
        <f t="shared" si="4"/>
        <v>90</v>
      </c>
      <c r="K57" s="154" t="str">
        <f t="shared" si="5"/>
        <v>Tiếp tục phát triển</v>
      </c>
      <c r="L57" s="157"/>
      <c r="M57" s="157"/>
      <c r="N57" s="165">
        <v>2654</v>
      </c>
      <c r="O57" s="165"/>
      <c r="P57" s="165"/>
      <c r="Q57" s="258"/>
      <c r="R57" s="165"/>
      <c r="S57" s="165"/>
      <c r="T57" s="165"/>
      <c r="U57" s="165"/>
      <c r="V57" s="165"/>
      <c r="W57" s="165"/>
      <c r="X57" s="165"/>
      <c r="Y57" s="165"/>
      <c r="Z57" s="165"/>
    </row>
    <row r="58" spans="1:26" s="574" customFormat="1" ht="49.5">
      <c r="A58" s="247"/>
      <c r="B58" s="567" t="s">
        <v>1238</v>
      </c>
      <c r="C58" s="249" t="s">
        <v>273</v>
      </c>
      <c r="D58" s="249" t="s">
        <v>251</v>
      </c>
      <c r="E58" s="249" t="s">
        <v>203</v>
      </c>
      <c r="F58" s="250">
        <v>290</v>
      </c>
      <c r="G58" s="249" t="s">
        <v>1239</v>
      </c>
      <c r="H58" s="10">
        <f>_xlfn.SUMIFS('[3]HH'!$G$3:$G$176,'[3]HH'!$B$3:$B$176,B58,'[3]HH'!$E$3:$E$176,E58)</f>
        <v>0</v>
      </c>
      <c r="I58" s="250">
        <v>30</v>
      </c>
      <c r="J58" s="250">
        <f>I58-H58</f>
        <v>30</v>
      </c>
      <c r="K58" s="251" t="str">
        <f t="shared" si="5"/>
        <v>Tiếp tục phát triển</v>
      </c>
      <c r="L58" s="252"/>
      <c r="M58" s="252"/>
      <c r="N58" s="253"/>
      <c r="O58" s="253">
        <v>3403</v>
      </c>
      <c r="P58" s="253"/>
      <c r="Q58" s="573"/>
      <c r="R58" s="253"/>
      <c r="S58" s="253"/>
      <c r="T58" s="253"/>
      <c r="U58" s="253"/>
      <c r="V58" s="253"/>
      <c r="W58" s="253"/>
      <c r="X58" s="253"/>
      <c r="Y58" s="253"/>
      <c r="Z58" s="253"/>
    </row>
    <row r="59" spans="1:26" ht="49.5">
      <c r="A59" s="35">
        <f>A57+1</f>
        <v>54</v>
      </c>
      <c r="B59" s="17" t="s">
        <v>1975</v>
      </c>
      <c r="C59" s="45" t="s">
        <v>273</v>
      </c>
      <c r="D59" s="45" t="s">
        <v>251</v>
      </c>
      <c r="E59" s="45" t="s">
        <v>1976</v>
      </c>
      <c r="F59" s="70">
        <v>290</v>
      </c>
      <c r="G59" s="12" t="s">
        <v>1977</v>
      </c>
      <c r="H59" s="10">
        <f>_xlfn.SUMIFS('[3]HH'!$G$3:$G$176,'[3]HH'!$B$3:$B$176,B59,'[3]HH'!$E$3:$E$176,E59)</f>
        <v>30</v>
      </c>
      <c r="I59" s="73">
        <v>30</v>
      </c>
      <c r="J59" s="10">
        <f>I59-H59</f>
        <v>0</v>
      </c>
      <c r="K59" s="88" t="str">
        <f>IF(J59&gt;0,"Tiếp tục phát triển","Lưu lượng đã hết")</f>
        <v>Lưu lượng đã hết</v>
      </c>
      <c r="L59" s="17"/>
      <c r="M59" s="17"/>
      <c r="N59" s="13"/>
      <c r="O59" s="13">
        <v>3403</v>
      </c>
      <c r="P59" s="13"/>
      <c r="Q59" s="257"/>
      <c r="R59" s="13"/>
      <c r="S59" s="13"/>
      <c r="T59" s="13"/>
      <c r="U59" s="13"/>
      <c r="V59" s="13"/>
      <c r="W59" s="13"/>
      <c r="X59" s="13"/>
      <c r="Y59" s="13"/>
      <c r="Z59" s="13"/>
    </row>
    <row r="60" spans="1:26" s="460" customFormat="1" ht="49.5">
      <c r="A60" s="459">
        <f>A59+1</f>
        <v>55</v>
      </c>
      <c r="B60" s="443" t="s">
        <v>332</v>
      </c>
      <c r="C60" s="462" t="s">
        <v>318</v>
      </c>
      <c r="D60" s="462" t="s">
        <v>251</v>
      </c>
      <c r="E60" s="462" t="s">
        <v>333</v>
      </c>
      <c r="F60" s="450">
        <v>290</v>
      </c>
      <c r="G60" s="440" t="s">
        <v>31</v>
      </c>
      <c r="H60" s="10">
        <f>_xlfn.SUMIFS('[3]HH'!$G$3:$G$176,'[3]HH'!$B$3:$B$176,B60,'[3]HH'!$E$3:$E$176,E60)</f>
        <v>0</v>
      </c>
      <c r="I60" s="463">
        <v>210</v>
      </c>
      <c r="J60" s="432">
        <f t="shared" si="4"/>
        <v>210</v>
      </c>
      <c r="K60" s="442" t="str">
        <f t="shared" si="5"/>
        <v>Tiếp tục phát triển</v>
      </c>
      <c r="L60" s="443">
        <v>70</v>
      </c>
      <c r="M60" s="443"/>
      <c r="N60" s="400"/>
      <c r="O60" s="400"/>
      <c r="P60" s="400"/>
      <c r="Q60" s="456"/>
      <c r="R60" s="400"/>
      <c r="S60" s="400"/>
      <c r="T60" s="400"/>
      <c r="U60" s="400"/>
      <c r="V60" s="400"/>
      <c r="W60" s="400"/>
      <c r="X60" s="400"/>
      <c r="Y60" s="400"/>
      <c r="Z60" s="400"/>
    </row>
    <row r="61" spans="1:26" ht="33">
      <c r="A61" s="35">
        <f t="shared" si="2"/>
        <v>56</v>
      </c>
      <c r="B61" s="17" t="s">
        <v>327</v>
      </c>
      <c r="C61" s="45" t="s">
        <v>318</v>
      </c>
      <c r="D61" s="45" t="s">
        <v>251</v>
      </c>
      <c r="E61" s="45" t="s">
        <v>314</v>
      </c>
      <c r="F61" s="70">
        <v>290</v>
      </c>
      <c r="G61" s="12" t="s">
        <v>27</v>
      </c>
      <c r="H61" s="10">
        <f>_xlfn.SUMIFS('[3]HH'!$G$3:$G$176,'[3]HH'!$B$3:$B$176,B61,'[3]HH'!$E$3:$E$176,E61)</f>
        <v>30</v>
      </c>
      <c r="I61" s="73">
        <v>210</v>
      </c>
      <c r="J61" s="10">
        <f t="shared" si="4"/>
        <v>180</v>
      </c>
      <c r="K61" s="88" t="str">
        <f t="shared" si="5"/>
        <v>Tiếp tục phát triển</v>
      </c>
      <c r="L61" s="17">
        <v>937</v>
      </c>
      <c r="M61" s="17"/>
      <c r="N61" s="13"/>
      <c r="O61" s="13"/>
      <c r="P61" s="13"/>
      <c r="Q61" s="257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33">
      <c r="A62" s="35">
        <f t="shared" si="2"/>
        <v>57</v>
      </c>
      <c r="B62" s="17" t="s">
        <v>328</v>
      </c>
      <c r="C62" s="45" t="s">
        <v>318</v>
      </c>
      <c r="D62" s="45" t="s">
        <v>251</v>
      </c>
      <c r="E62" s="45" t="s">
        <v>329</v>
      </c>
      <c r="F62" s="70">
        <v>290</v>
      </c>
      <c r="G62" s="12" t="s">
        <v>28</v>
      </c>
      <c r="H62" s="10">
        <f>_xlfn.SUMIFS('[3]HH'!$G$3:$G$176,'[3]HH'!$B$3:$B$176,B62,'[3]HH'!$E$3:$E$176,E62)</f>
        <v>0</v>
      </c>
      <c r="I62" s="73">
        <v>210</v>
      </c>
      <c r="J62" s="10">
        <f t="shared" si="4"/>
        <v>210</v>
      </c>
      <c r="K62" s="88" t="str">
        <f t="shared" si="5"/>
        <v>Tiếp tục phát triển</v>
      </c>
      <c r="L62" s="17">
        <v>938</v>
      </c>
      <c r="M62" s="17"/>
      <c r="N62" s="13"/>
      <c r="O62" s="13"/>
      <c r="P62" s="13"/>
      <c r="Q62" s="257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49.5">
      <c r="A63" s="35">
        <f t="shared" si="2"/>
        <v>58</v>
      </c>
      <c r="B63" s="8" t="s">
        <v>1092</v>
      </c>
      <c r="C63" s="12" t="s">
        <v>270</v>
      </c>
      <c r="D63" s="12" t="s">
        <v>251</v>
      </c>
      <c r="E63" s="12" t="s">
        <v>230</v>
      </c>
      <c r="F63" s="55">
        <v>1350</v>
      </c>
      <c r="G63" s="12" t="s">
        <v>1895</v>
      </c>
      <c r="H63" s="10">
        <f>_xlfn.SUMIFS('[3]HH'!$G$3:$G$176,'[3]HH'!$B$3:$B$176,B63,'[3]HH'!$E$3:$E$176,E63)</f>
        <v>27</v>
      </c>
      <c r="I63" s="10">
        <v>30</v>
      </c>
      <c r="J63" s="10">
        <f t="shared" si="4"/>
        <v>3</v>
      </c>
      <c r="K63" s="88" t="str">
        <f aca="true" t="shared" si="6" ref="K63:K89">IF(J63&gt;0,"Tiếp tục phát triển","Lưu lượng đã hết")</f>
        <v>Tiếp tục phát triển</v>
      </c>
      <c r="L63" s="17">
        <v>944</v>
      </c>
      <c r="M63" s="17"/>
      <c r="N63" s="13"/>
      <c r="O63" s="13"/>
      <c r="P63" s="13"/>
      <c r="Q63" s="257"/>
      <c r="R63" s="13"/>
      <c r="S63" s="13"/>
      <c r="T63" s="13"/>
      <c r="U63" s="13"/>
      <c r="V63" s="13"/>
      <c r="W63" s="13"/>
      <c r="X63" s="13"/>
      <c r="Y63" s="13"/>
      <c r="Z63" s="13"/>
    </row>
    <row r="64" spans="1:26" s="301" customFormat="1" ht="66">
      <c r="A64" s="293">
        <f t="shared" si="2"/>
        <v>59</v>
      </c>
      <c r="B64" s="294" t="s">
        <v>1772</v>
      </c>
      <c r="C64" s="326" t="s">
        <v>270</v>
      </c>
      <c r="D64" s="326" t="s">
        <v>251</v>
      </c>
      <c r="E64" s="326" t="s">
        <v>658</v>
      </c>
      <c r="F64" s="305">
        <v>1360</v>
      </c>
      <c r="G64" s="326" t="s">
        <v>1774</v>
      </c>
      <c r="H64" s="10">
        <f>_xlfn.SUMIFS('[3]HH'!$G$3:$G$176,'[3]HH'!$B$3:$B$176,B64,'[3]HH'!$E$3:$E$176,E64)</f>
        <v>0</v>
      </c>
      <c r="I64" s="296">
        <v>60</v>
      </c>
      <c r="J64" s="296">
        <f>I64-H64</f>
        <v>60</v>
      </c>
      <c r="K64" s="297" t="str">
        <f>IF(J64&gt;0,"Tiếp tục phát triển","Lưu lượng đã hết")</f>
        <v>Tiếp tục phát triển</v>
      </c>
      <c r="L64" s="298"/>
      <c r="M64" s="298"/>
      <c r="N64" s="299"/>
      <c r="O64" s="299"/>
      <c r="P64" s="299"/>
      <c r="Q64" s="300"/>
      <c r="R64" s="299"/>
      <c r="S64" s="299"/>
      <c r="T64" s="299"/>
      <c r="U64" s="300" t="s">
        <v>1773</v>
      </c>
      <c r="V64" s="300"/>
      <c r="W64" s="300"/>
      <c r="X64" s="300"/>
      <c r="Y64" s="300"/>
      <c r="Z64" s="300"/>
    </row>
    <row r="65" spans="1:26" ht="49.5">
      <c r="A65" s="35">
        <f t="shared" si="2"/>
        <v>60</v>
      </c>
      <c r="B65" s="8" t="s">
        <v>1941</v>
      </c>
      <c r="C65" s="12" t="s">
        <v>270</v>
      </c>
      <c r="D65" s="12" t="s">
        <v>251</v>
      </c>
      <c r="E65" s="12" t="s">
        <v>1940</v>
      </c>
      <c r="F65" s="55">
        <v>1250</v>
      </c>
      <c r="G65" s="12" t="s">
        <v>1942</v>
      </c>
      <c r="H65" s="10">
        <f>_xlfn.SUMIFS('[3]HH'!$G$3:$G$176,'[3]HH'!$B$3:$B$176,B65,'[3]HH'!$E$3:$E$176,E65)</f>
        <v>0</v>
      </c>
      <c r="I65" s="10">
        <v>60</v>
      </c>
      <c r="J65" s="10">
        <f>I65-H65</f>
        <v>60</v>
      </c>
      <c r="K65" s="88" t="str">
        <f>IF(J65&gt;0,"Tiếp tục phát triển","Lưu lượng đã hết")</f>
        <v>Tiếp tục phát triển</v>
      </c>
      <c r="L65" s="17"/>
      <c r="M65" s="17"/>
      <c r="N65" s="13"/>
      <c r="O65" s="13"/>
      <c r="P65" s="13"/>
      <c r="Q65" s="257"/>
      <c r="R65" s="13"/>
      <c r="S65" s="13"/>
      <c r="T65" s="13"/>
      <c r="U65" s="257"/>
      <c r="V65" s="257"/>
      <c r="W65" s="257"/>
      <c r="X65" s="257"/>
      <c r="Y65" s="177" t="s">
        <v>1943</v>
      </c>
      <c r="Z65" s="177"/>
    </row>
    <row r="66" spans="1:26" s="172" customFormat="1" ht="66">
      <c r="A66" s="35">
        <f>A65+1</f>
        <v>61</v>
      </c>
      <c r="B66" s="159" t="s">
        <v>1093</v>
      </c>
      <c r="C66" s="154" t="s">
        <v>270</v>
      </c>
      <c r="D66" s="154" t="s">
        <v>251</v>
      </c>
      <c r="E66" s="77" t="s">
        <v>1366</v>
      </c>
      <c r="F66" s="155">
        <v>1400</v>
      </c>
      <c r="G66" s="154" t="s">
        <v>1378</v>
      </c>
      <c r="H66" s="10">
        <f>_xlfn.SUMIFS('[3]HH'!$G$3:$G$176,'[3]HH'!$B$3:$B$176,B66,'[3]HH'!$E$3:$E$176,E66)</f>
        <v>45</v>
      </c>
      <c r="I66" s="165">
        <v>60</v>
      </c>
      <c r="J66" s="156">
        <f t="shared" si="4"/>
        <v>15</v>
      </c>
      <c r="K66" s="160" t="str">
        <f t="shared" si="6"/>
        <v>Tiếp tục phát triển</v>
      </c>
      <c r="L66" s="157">
        <v>943</v>
      </c>
      <c r="M66" s="177" t="s">
        <v>779</v>
      </c>
      <c r="N66" s="165"/>
      <c r="O66" s="165"/>
      <c r="P66" s="154" t="s">
        <v>1377</v>
      </c>
      <c r="Q66" s="258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s="172" customFormat="1" ht="49.5">
      <c r="A67" s="35">
        <f t="shared" si="2"/>
        <v>62</v>
      </c>
      <c r="B67" s="159" t="s">
        <v>439</v>
      </c>
      <c r="C67" s="154" t="s">
        <v>270</v>
      </c>
      <c r="D67" s="154" t="s">
        <v>251</v>
      </c>
      <c r="E67" s="12" t="s">
        <v>1366</v>
      </c>
      <c r="F67" s="155">
        <v>1335</v>
      </c>
      <c r="G67" s="154" t="s">
        <v>1379</v>
      </c>
      <c r="H67" s="10">
        <f>_xlfn.SUMIFS('[3]HH'!$G$3:$G$176,'[3]HH'!$B$3:$B$176,B67,'[3]HH'!$E$3:$E$176,E67)</f>
        <v>0</v>
      </c>
      <c r="I67" s="165">
        <v>30</v>
      </c>
      <c r="J67" s="156">
        <f t="shared" si="4"/>
        <v>30</v>
      </c>
      <c r="K67" s="160" t="str">
        <f t="shared" si="6"/>
        <v>Tiếp tục phát triển</v>
      </c>
      <c r="L67" s="157"/>
      <c r="M67" s="157">
        <v>4006</v>
      </c>
      <c r="N67" s="165"/>
      <c r="O67" s="165"/>
      <c r="P67" s="154">
        <v>4006</v>
      </c>
      <c r="Q67" s="258"/>
      <c r="R67" s="165"/>
      <c r="S67" s="165"/>
      <c r="T67" s="165"/>
      <c r="U67" s="165"/>
      <c r="V67" s="165"/>
      <c r="W67" s="165"/>
      <c r="X67" s="165"/>
      <c r="Y67" s="165"/>
      <c r="Z67" s="165"/>
    </row>
    <row r="68" spans="1:26" s="172" customFormat="1" ht="66">
      <c r="A68" s="35">
        <f t="shared" si="2"/>
        <v>63</v>
      </c>
      <c r="B68" s="159" t="s">
        <v>952</v>
      </c>
      <c r="C68" s="154" t="s">
        <v>270</v>
      </c>
      <c r="D68" s="154" t="s">
        <v>251</v>
      </c>
      <c r="E68" s="154" t="s">
        <v>271</v>
      </c>
      <c r="F68" s="155">
        <v>1300</v>
      </c>
      <c r="G68" s="154" t="s">
        <v>1380</v>
      </c>
      <c r="H68" s="10">
        <f>_xlfn.SUMIFS('[3]HH'!$G$3:$G$176,'[3]HH'!$B$3:$B$176,B68,'[3]HH'!$E$3:$E$176,E68)</f>
        <v>21</v>
      </c>
      <c r="I68" s="165">
        <v>30</v>
      </c>
      <c r="J68" s="156">
        <f t="shared" si="4"/>
        <v>9</v>
      </c>
      <c r="K68" s="160" t="str">
        <f t="shared" si="6"/>
        <v>Tiếp tục phát triển</v>
      </c>
      <c r="L68" s="157"/>
      <c r="M68" s="157"/>
      <c r="N68" s="165">
        <v>2656</v>
      </c>
      <c r="O68" s="165"/>
      <c r="P68" s="154" t="s">
        <v>806</v>
      </c>
      <c r="Q68" s="258"/>
      <c r="R68" s="165"/>
      <c r="S68" s="165"/>
      <c r="T68" s="165"/>
      <c r="U68" s="165"/>
      <c r="V68" s="165"/>
      <c r="W68" s="165"/>
      <c r="X68" s="165"/>
      <c r="Y68" s="165"/>
      <c r="Z68" s="165"/>
    </row>
    <row r="69" spans="1:26" s="172" customFormat="1" ht="49.5">
      <c r="A69" s="35">
        <f t="shared" si="2"/>
        <v>64</v>
      </c>
      <c r="B69" s="159" t="s">
        <v>953</v>
      </c>
      <c r="C69" s="154" t="s">
        <v>270</v>
      </c>
      <c r="D69" s="154" t="s">
        <v>251</v>
      </c>
      <c r="E69" s="154" t="s">
        <v>954</v>
      </c>
      <c r="F69" s="155">
        <v>1335</v>
      </c>
      <c r="G69" s="154" t="s">
        <v>955</v>
      </c>
      <c r="H69" s="10">
        <f>_xlfn.SUMIFS('[3]HH'!$G$3:$G$176,'[3]HH'!$B$3:$B$176,B69,'[3]HH'!$E$3:$E$176,E69)</f>
        <v>15</v>
      </c>
      <c r="I69" s="165">
        <v>60</v>
      </c>
      <c r="J69" s="156">
        <f t="shared" si="4"/>
        <v>45</v>
      </c>
      <c r="K69" s="160" t="str">
        <f t="shared" si="6"/>
        <v>Tiếp tục phát triển</v>
      </c>
      <c r="L69" s="157"/>
      <c r="M69" s="157"/>
      <c r="N69" s="165">
        <v>2657</v>
      </c>
      <c r="O69" s="165"/>
      <c r="P69" s="165"/>
      <c r="Q69" s="258"/>
      <c r="R69" s="165"/>
      <c r="S69" s="165"/>
      <c r="T69" s="165"/>
      <c r="U69" s="165"/>
      <c r="V69" s="165"/>
      <c r="W69" s="165"/>
      <c r="X69" s="165"/>
      <c r="Y69" s="165"/>
      <c r="Z69" s="165"/>
    </row>
    <row r="70" spans="1:26" s="464" customFormat="1" ht="49.5">
      <c r="A70" s="459">
        <f t="shared" si="2"/>
        <v>65</v>
      </c>
      <c r="B70" s="457" t="s">
        <v>956</v>
      </c>
      <c r="C70" s="429" t="s">
        <v>270</v>
      </c>
      <c r="D70" s="429" t="s">
        <v>251</v>
      </c>
      <c r="E70" s="429" t="s">
        <v>954</v>
      </c>
      <c r="F70" s="430">
        <v>1385</v>
      </c>
      <c r="G70" s="429" t="s">
        <v>957</v>
      </c>
      <c r="H70" s="10">
        <f>_xlfn.SUMIFS('[3]HH'!$G$3:$G$176,'[3]HH'!$B$3:$B$176,B70,'[3]HH'!$E$3:$E$176,E70)</f>
        <v>0</v>
      </c>
      <c r="I70" s="412">
        <v>60</v>
      </c>
      <c r="J70" s="434">
        <f t="shared" si="4"/>
        <v>60</v>
      </c>
      <c r="K70" s="435" t="str">
        <f t="shared" si="6"/>
        <v>Tiếp tục phát triển</v>
      </c>
      <c r="L70" s="436"/>
      <c r="M70" s="436"/>
      <c r="N70" s="412">
        <v>2658</v>
      </c>
      <c r="O70" s="412"/>
      <c r="P70" s="412"/>
      <c r="Q70" s="458"/>
      <c r="R70" s="412"/>
      <c r="S70" s="412"/>
      <c r="T70" s="412"/>
      <c r="U70" s="412"/>
      <c r="V70" s="412"/>
      <c r="W70" s="412"/>
      <c r="X70" s="412"/>
      <c r="Y70" s="412"/>
      <c r="Z70" s="412"/>
    </row>
    <row r="71" spans="1:27" s="630" customFormat="1" ht="90">
      <c r="A71" s="327">
        <f t="shared" si="2"/>
        <v>66</v>
      </c>
      <c r="B71" s="346" t="s">
        <v>1988</v>
      </c>
      <c r="C71" s="328" t="s">
        <v>1989</v>
      </c>
      <c r="D71" s="328" t="s">
        <v>251</v>
      </c>
      <c r="E71" s="328" t="s">
        <v>1990</v>
      </c>
      <c r="F71" s="329">
        <v>1450</v>
      </c>
      <c r="G71" s="328" t="s">
        <v>1991</v>
      </c>
      <c r="H71" s="10">
        <f>_xlfn.SUMIFS('[3]HH'!$G$3:$G$176,'[3]HH'!$B$3:$B$176,B71,'[3]HH'!$E$3:$E$176,E71)</f>
        <v>3</v>
      </c>
      <c r="I71" s="152">
        <v>180</v>
      </c>
      <c r="J71" s="349">
        <f>I71-H71</f>
        <v>177</v>
      </c>
      <c r="K71" s="363" t="str">
        <f>IF(J71&gt;0,"Tiếp tục phát triển","Lưu lượng đã hết")</f>
        <v>Tiếp tục phát triển</v>
      </c>
      <c r="L71" s="331"/>
      <c r="M71" s="331"/>
      <c r="N71" s="152"/>
      <c r="O71" s="152"/>
      <c r="P71" s="152"/>
      <c r="Q71" s="332"/>
      <c r="R71" s="152"/>
      <c r="S71" s="152"/>
      <c r="T71" s="152"/>
      <c r="U71" s="152"/>
      <c r="V71" s="152"/>
      <c r="W71" s="152"/>
      <c r="X71" s="152"/>
      <c r="Y71" s="152"/>
      <c r="Z71" s="152"/>
      <c r="AA71" s="631" t="s">
        <v>1992</v>
      </c>
    </row>
    <row r="72" spans="1:26" ht="33">
      <c r="A72" s="35">
        <f>A71+1</f>
        <v>67</v>
      </c>
      <c r="B72" s="17" t="s">
        <v>330</v>
      </c>
      <c r="C72" s="45" t="s">
        <v>403</v>
      </c>
      <c r="D72" s="45" t="s">
        <v>251</v>
      </c>
      <c r="E72" s="45" t="s">
        <v>231</v>
      </c>
      <c r="F72" s="70">
        <v>1700</v>
      </c>
      <c r="G72" s="12" t="s">
        <v>29</v>
      </c>
      <c r="H72" s="10">
        <f>_xlfn.SUMIFS('[3]HH'!$G$3:$G$176,'[3]HH'!$B$3:$B$176,B72,'[3]HH'!$E$3:$E$176,E72)</f>
        <v>10</v>
      </c>
      <c r="I72" s="73">
        <v>30</v>
      </c>
      <c r="J72" s="10">
        <f t="shared" si="4"/>
        <v>20</v>
      </c>
      <c r="K72" s="88" t="str">
        <f t="shared" si="6"/>
        <v>Tiếp tục phát triển</v>
      </c>
      <c r="L72" s="17">
        <v>952</v>
      </c>
      <c r="M72" s="17"/>
      <c r="N72" s="13"/>
      <c r="O72" s="13"/>
      <c r="P72" s="13"/>
      <c r="Q72" s="257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33">
      <c r="A73" s="35">
        <f t="shared" si="2"/>
        <v>68</v>
      </c>
      <c r="B73" s="18" t="s">
        <v>1094</v>
      </c>
      <c r="C73" s="12" t="s">
        <v>403</v>
      </c>
      <c r="D73" s="12" t="s">
        <v>251</v>
      </c>
      <c r="E73" s="12" t="s">
        <v>315</v>
      </c>
      <c r="F73" s="55">
        <v>1450</v>
      </c>
      <c r="G73" s="12" t="s">
        <v>21</v>
      </c>
      <c r="H73" s="10">
        <f>_xlfn.SUMIFS('[3]HH'!$G$3:$G$176,'[3]HH'!$B$3:$B$176,B73,'[3]HH'!$E$3:$E$176,E73)</f>
        <v>14</v>
      </c>
      <c r="I73" s="10">
        <v>60</v>
      </c>
      <c r="J73" s="10">
        <f t="shared" si="4"/>
        <v>46</v>
      </c>
      <c r="K73" s="88" t="str">
        <f t="shared" si="6"/>
        <v>Tiếp tục phát triển</v>
      </c>
      <c r="L73" s="17">
        <v>951</v>
      </c>
      <c r="M73" s="17"/>
      <c r="N73" s="13"/>
      <c r="O73" s="13"/>
      <c r="P73" s="13"/>
      <c r="Q73" s="257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33">
      <c r="A74" s="35">
        <f t="shared" si="2"/>
        <v>69</v>
      </c>
      <c r="B74" s="18" t="s">
        <v>1325</v>
      </c>
      <c r="C74" s="12" t="s">
        <v>272</v>
      </c>
      <c r="D74" s="12" t="s">
        <v>251</v>
      </c>
      <c r="E74" s="12" t="s">
        <v>1326</v>
      </c>
      <c r="F74" s="55">
        <v>745</v>
      </c>
      <c r="G74" s="12" t="s">
        <v>1327</v>
      </c>
      <c r="H74" s="10">
        <f>_xlfn.SUMIFS('[3]HH'!$G$3:$G$176,'[3]HH'!$B$3:$B$176,B74,'[3]HH'!$E$3:$E$176,E74)</f>
        <v>0</v>
      </c>
      <c r="I74" s="10">
        <v>120</v>
      </c>
      <c r="J74" s="10">
        <f>I74-H74</f>
        <v>120</v>
      </c>
      <c r="K74" s="88" t="str">
        <f t="shared" si="6"/>
        <v>Tiếp tục phát triển</v>
      </c>
      <c r="L74" s="17"/>
      <c r="M74" s="17"/>
      <c r="N74" s="13"/>
      <c r="O74" s="13">
        <v>3407</v>
      </c>
      <c r="P74" s="13"/>
      <c r="Q74" s="257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33">
      <c r="A75" s="35">
        <f t="shared" si="2"/>
        <v>70</v>
      </c>
      <c r="B75" s="18" t="s">
        <v>965</v>
      </c>
      <c r="C75" s="12" t="s">
        <v>268</v>
      </c>
      <c r="D75" s="12" t="s">
        <v>251</v>
      </c>
      <c r="E75" s="12" t="s">
        <v>966</v>
      </c>
      <c r="F75" s="55">
        <v>1695</v>
      </c>
      <c r="G75" s="12" t="s">
        <v>967</v>
      </c>
      <c r="H75" s="10">
        <f>_xlfn.SUMIFS('[3]HH'!$G$3:$G$176,'[3]HH'!$B$3:$B$176,B75,'[3]HH'!$E$3:$E$176,E75)</f>
        <v>0</v>
      </c>
      <c r="I75" s="10">
        <v>90</v>
      </c>
      <c r="J75" s="10">
        <f t="shared" si="4"/>
        <v>90</v>
      </c>
      <c r="K75" s="88" t="str">
        <f t="shared" si="6"/>
        <v>Tiếp tục phát triển</v>
      </c>
      <c r="L75" s="17"/>
      <c r="M75" s="17"/>
      <c r="N75" s="13">
        <v>2663</v>
      </c>
      <c r="O75" s="13"/>
      <c r="P75" s="13"/>
      <c r="Q75" s="257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66">
      <c r="A76" s="35">
        <f t="shared" si="2"/>
        <v>71</v>
      </c>
      <c r="B76" s="18" t="s">
        <v>968</v>
      </c>
      <c r="C76" s="12" t="s">
        <v>268</v>
      </c>
      <c r="D76" s="12" t="s">
        <v>251</v>
      </c>
      <c r="E76" s="12" t="s">
        <v>228</v>
      </c>
      <c r="F76" s="55">
        <v>1500</v>
      </c>
      <c r="G76" s="12" t="s">
        <v>969</v>
      </c>
      <c r="H76" s="10">
        <f>_xlfn.SUMIFS('[3]HH'!$G$3:$G$176,'[3]HH'!$B$3:$B$176,B76,'[3]HH'!$E$3:$E$176,E76)</f>
        <v>15</v>
      </c>
      <c r="I76" s="10">
        <v>120</v>
      </c>
      <c r="J76" s="10">
        <f t="shared" si="4"/>
        <v>105</v>
      </c>
      <c r="K76" s="88" t="str">
        <f t="shared" si="6"/>
        <v>Tiếp tục phát triển</v>
      </c>
      <c r="L76" s="17"/>
      <c r="M76" s="17"/>
      <c r="N76" s="13">
        <v>2664</v>
      </c>
      <c r="O76" s="13"/>
      <c r="P76" s="13"/>
      <c r="Q76" s="257"/>
      <c r="R76" s="13"/>
      <c r="S76" s="13"/>
      <c r="T76" s="13"/>
      <c r="U76" s="13"/>
      <c r="V76" s="13"/>
      <c r="W76" s="13"/>
      <c r="X76" s="13"/>
      <c r="Y76" s="13"/>
      <c r="Z76" s="13"/>
    </row>
    <row r="77" spans="1:26" s="460" customFormat="1" ht="66">
      <c r="A77" s="459">
        <f t="shared" si="2"/>
        <v>72</v>
      </c>
      <c r="B77" s="427" t="s">
        <v>970</v>
      </c>
      <c r="C77" s="440" t="s">
        <v>268</v>
      </c>
      <c r="D77" s="440" t="s">
        <v>251</v>
      </c>
      <c r="E77" s="440" t="s">
        <v>228</v>
      </c>
      <c r="F77" s="425">
        <v>1500</v>
      </c>
      <c r="G77" s="440" t="s">
        <v>971</v>
      </c>
      <c r="H77" s="10">
        <f>_xlfn.SUMIFS('[3]HH'!$G$3:$G$176,'[3]HH'!$B$3:$B$176,B77,'[3]HH'!$E$3:$E$176,E77)</f>
        <v>0</v>
      </c>
      <c r="I77" s="432">
        <v>120</v>
      </c>
      <c r="J77" s="432">
        <f t="shared" si="4"/>
        <v>120</v>
      </c>
      <c r="K77" s="442" t="str">
        <f t="shared" si="6"/>
        <v>Tiếp tục phát triển</v>
      </c>
      <c r="L77" s="443"/>
      <c r="M77" s="443"/>
      <c r="N77" s="400">
        <v>2665</v>
      </c>
      <c r="O77" s="400"/>
      <c r="P77" s="400"/>
      <c r="Q77" s="456"/>
      <c r="R77" s="400"/>
      <c r="S77" s="400"/>
      <c r="T77" s="400"/>
      <c r="U77" s="400"/>
      <c r="V77" s="400"/>
      <c r="W77" s="400"/>
      <c r="X77" s="400"/>
      <c r="Y77" s="400"/>
      <c r="Z77" s="400"/>
    </row>
    <row r="78" spans="1:26" ht="49.5">
      <c r="A78" s="35">
        <f t="shared" si="2"/>
        <v>73</v>
      </c>
      <c r="B78" s="18" t="s">
        <v>972</v>
      </c>
      <c r="C78" s="12" t="s">
        <v>268</v>
      </c>
      <c r="D78" s="12" t="s">
        <v>251</v>
      </c>
      <c r="E78" s="12" t="s">
        <v>973</v>
      </c>
      <c r="F78" s="55">
        <v>1761</v>
      </c>
      <c r="G78" s="12" t="s">
        <v>974</v>
      </c>
      <c r="H78" s="10">
        <f>_xlfn.SUMIFS('[3]HH'!$G$3:$G$176,'[3]HH'!$B$3:$B$176,B78,'[3]HH'!$E$3:$E$176,E78)</f>
        <v>0</v>
      </c>
      <c r="I78" s="10">
        <v>120</v>
      </c>
      <c r="J78" s="10">
        <f t="shared" si="4"/>
        <v>120</v>
      </c>
      <c r="K78" s="88" t="str">
        <f t="shared" si="6"/>
        <v>Tiếp tục phát triển</v>
      </c>
      <c r="L78" s="17"/>
      <c r="M78" s="17"/>
      <c r="N78" s="13">
        <v>2666</v>
      </c>
      <c r="O78" s="13"/>
      <c r="P78" s="13"/>
      <c r="Q78" s="257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33">
      <c r="A79" s="35">
        <f t="shared" si="2"/>
        <v>74</v>
      </c>
      <c r="B79" s="18" t="s">
        <v>1504</v>
      </c>
      <c r="C79" s="12" t="s">
        <v>184</v>
      </c>
      <c r="D79" s="12" t="s">
        <v>251</v>
      </c>
      <c r="E79" s="12" t="s">
        <v>1505</v>
      </c>
      <c r="F79" s="55">
        <v>1480</v>
      </c>
      <c r="G79" s="12" t="s">
        <v>1506</v>
      </c>
      <c r="H79" s="10">
        <f>_xlfn.SUMIFS('[3]HH'!$G$3:$G$176,'[3]HH'!$B$3:$B$176,B79,'[3]HH'!$E$3:$E$176,E79)</f>
        <v>0</v>
      </c>
      <c r="I79" s="10">
        <v>15</v>
      </c>
      <c r="J79" s="10">
        <f t="shared" si="4"/>
        <v>15</v>
      </c>
      <c r="K79" s="88" t="str">
        <f t="shared" si="6"/>
        <v>Tiếp tục phát triển</v>
      </c>
      <c r="L79" s="17"/>
      <c r="M79" s="17"/>
      <c r="N79" s="13"/>
      <c r="O79" s="13"/>
      <c r="P79" s="13"/>
      <c r="Q79" s="257">
        <v>4585</v>
      </c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49.5">
      <c r="A80" s="35">
        <f t="shared" si="2"/>
        <v>75</v>
      </c>
      <c r="B80" s="18" t="s">
        <v>1686</v>
      </c>
      <c r="C80" s="12" t="s">
        <v>184</v>
      </c>
      <c r="D80" s="12" t="s">
        <v>251</v>
      </c>
      <c r="E80" s="12" t="s">
        <v>1229</v>
      </c>
      <c r="F80" s="55">
        <v>1720</v>
      </c>
      <c r="G80" s="12" t="s">
        <v>1687</v>
      </c>
      <c r="H80" s="10">
        <f>_xlfn.SUMIFS('[3]HH'!$G$3:$G$176,'[3]HH'!$B$3:$B$176,B80,'[3]HH'!$E$3:$E$176,E80)</f>
        <v>15</v>
      </c>
      <c r="I80" s="18">
        <v>30</v>
      </c>
      <c r="J80" s="10">
        <f>I80-H80</f>
        <v>15</v>
      </c>
      <c r="K80" s="88" t="str">
        <f>IF(J80&gt;0,"Tiếp tục phát triển","Lưu lượng đã hết")</f>
        <v>Tiếp tục phát triển</v>
      </c>
      <c r="L80" s="17"/>
      <c r="M80" s="17"/>
      <c r="N80" s="13"/>
      <c r="O80" s="13"/>
      <c r="P80" s="13"/>
      <c r="Q80" s="257"/>
      <c r="R80" s="13"/>
      <c r="S80" s="13"/>
      <c r="T80" s="13"/>
      <c r="U80" s="13"/>
      <c r="V80" s="13"/>
      <c r="W80" s="13"/>
      <c r="X80" s="13"/>
      <c r="Y80" s="13"/>
      <c r="Z80" s="13"/>
    </row>
    <row r="81" spans="1:27" ht="102">
      <c r="A81" s="35">
        <f t="shared" si="2"/>
        <v>76</v>
      </c>
      <c r="B81" s="53" t="s">
        <v>2008</v>
      </c>
      <c r="C81" s="12" t="s">
        <v>184</v>
      </c>
      <c r="D81" s="12" t="s">
        <v>251</v>
      </c>
      <c r="E81" s="12" t="s">
        <v>185</v>
      </c>
      <c r="F81" s="55">
        <v>1550</v>
      </c>
      <c r="G81" s="12" t="s">
        <v>2010</v>
      </c>
      <c r="H81" s="10">
        <f>_xlfn.SUMIFS('[3]HH'!$G$3:$G$176,'[3]HH'!$B$3:$B$176,B81,'[3]HH'!$E$3:$E$176,E81)</f>
        <v>30</v>
      </c>
      <c r="I81" s="18">
        <v>30</v>
      </c>
      <c r="J81" s="10">
        <f>I81-H81</f>
        <v>0</v>
      </c>
      <c r="K81" s="88" t="str">
        <f>IF(J81&gt;0,"Tiếp tục phát triển","Lưu lượng đã hết")</f>
        <v>Lưu lượng đã hết</v>
      </c>
      <c r="L81" s="17"/>
      <c r="M81" s="17"/>
      <c r="N81" s="13"/>
      <c r="O81" s="13"/>
      <c r="P81" s="13"/>
      <c r="Q81" s="257"/>
      <c r="R81" s="13"/>
      <c r="S81" s="13"/>
      <c r="T81" s="13"/>
      <c r="U81" s="13"/>
      <c r="V81" s="13"/>
      <c r="W81" s="13"/>
      <c r="X81" s="13"/>
      <c r="Y81" s="13"/>
      <c r="Z81" s="13"/>
      <c r="AA81" s="643" t="s">
        <v>2015</v>
      </c>
    </row>
    <row r="82" spans="1:27" ht="102">
      <c r="A82" s="35">
        <f t="shared" si="2"/>
        <v>77</v>
      </c>
      <c r="B82" s="53" t="s">
        <v>2009</v>
      </c>
      <c r="C82" s="12" t="s">
        <v>184</v>
      </c>
      <c r="D82" s="12" t="s">
        <v>251</v>
      </c>
      <c r="E82" s="12" t="s">
        <v>185</v>
      </c>
      <c r="F82" s="55">
        <v>1700</v>
      </c>
      <c r="G82" s="12" t="s">
        <v>2011</v>
      </c>
      <c r="H82" s="10">
        <f>_xlfn.SUMIFS('[3]HH'!$G$3:$G$176,'[3]HH'!$B$3:$B$176,B82,'[3]HH'!$E$3:$E$176,E82)</f>
        <v>0</v>
      </c>
      <c r="I82" s="18">
        <v>30</v>
      </c>
      <c r="J82" s="10">
        <f>I82-H82</f>
        <v>30</v>
      </c>
      <c r="K82" s="88" t="str">
        <f>IF(J82&gt;0,"Tiếp tục phát triển","Lưu lượng đã hết")</f>
        <v>Tiếp tục phát triển</v>
      </c>
      <c r="L82" s="17"/>
      <c r="M82" s="17"/>
      <c r="N82" s="13"/>
      <c r="O82" s="13"/>
      <c r="P82" s="13"/>
      <c r="Q82" s="257"/>
      <c r="R82" s="13"/>
      <c r="S82" s="13"/>
      <c r="T82" s="13"/>
      <c r="U82" s="13"/>
      <c r="V82" s="13"/>
      <c r="W82" s="13"/>
      <c r="X82" s="13"/>
      <c r="Y82" s="13"/>
      <c r="Z82" s="13"/>
      <c r="AA82" s="643" t="s">
        <v>2015</v>
      </c>
    </row>
    <row r="83" spans="1:26" s="58" customFormat="1" ht="33">
      <c r="A83" s="35">
        <f>A82+1</f>
        <v>78</v>
      </c>
      <c r="B83" s="18" t="s">
        <v>1095</v>
      </c>
      <c r="C83" s="12" t="s">
        <v>241</v>
      </c>
      <c r="D83" s="12" t="s">
        <v>251</v>
      </c>
      <c r="E83" s="115" t="s">
        <v>1778</v>
      </c>
      <c r="F83" s="55">
        <v>1725</v>
      </c>
      <c r="G83" s="12" t="s">
        <v>1780</v>
      </c>
      <c r="H83" s="10">
        <f>_xlfn.SUMIFS('[3]HH'!$G$3:$G$176,'[3]HH'!$B$3:$B$176,B83,'[3]HH'!$E$3:$E$176,E83)</f>
        <v>28</v>
      </c>
      <c r="I83" s="10">
        <v>45</v>
      </c>
      <c r="J83" s="10">
        <f t="shared" si="4"/>
        <v>17</v>
      </c>
      <c r="K83" s="88" t="str">
        <f t="shared" si="6"/>
        <v>Tiếp tục phát triển</v>
      </c>
      <c r="L83" s="17">
        <v>961</v>
      </c>
      <c r="M83" s="171"/>
      <c r="N83" s="196"/>
      <c r="O83" s="196"/>
      <c r="P83" s="196"/>
      <c r="Q83" s="123"/>
      <c r="R83" s="196"/>
      <c r="S83" s="196"/>
      <c r="T83" s="196"/>
      <c r="U83" s="196"/>
      <c r="V83" s="196"/>
      <c r="W83" s="196"/>
      <c r="X83" s="196"/>
      <c r="Y83" s="196"/>
      <c r="Z83" s="196"/>
    </row>
    <row r="84" spans="1:26" s="60" customFormat="1" ht="33">
      <c r="A84" s="35">
        <f t="shared" si="2"/>
        <v>79</v>
      </c>
      <c r="B84" s="8" t="s">
        <v>1096</v>
      </c>
      <c r="C84" s="12" t="s">
        <v>241</v>
      </c>
      <c r="D84" s="12" t="s">
        <v>251</v>
      </c>
      <c r="E84" s="12" t="s">
        <v>233</v>
      </c>
      <c r="F84" s="55">
        <v>1700</v>
      </c>
      <c r="G84" s="12" t="s">
        <v>22</v>
      </c>
      <c r="H84" s="10">
        <f>_xlfn.SUMIFS('[3]HH'!$G$3:$G$176,'[3]HH'!$B$3:$B$176,B84,'[3]HH'!$E$3:$E$176,E84)</f>
        <v>213</v>
      </c>
      <c r="I84" s="55">
        <v>630</v>
      </c>
      <c r="J84" s="10">
        <f t="shared" si="4"/>
        <v>417</v>
      </c>
      <c r="K84" s="88" t="str">
        <f t="shared" si="6"/>
        <v>Tiếp tục phát triển</v>
      </c>
      <c r="L84" s="17">
        <v>962</v>
      </c>
      <c r="M84" s="170"/>
      <c r="N84" s="192"/>
      <c r="O84" s="192"/>
      <c r="P84" s="192"/>
      <c r="Q84" s="285"/>
      <c r="R84" s="192"/>
      <c r="S84" s="192"/>
      <c r="T84" s="192"/>
      <c r="U84" s="192"/>
      <c r="V84" s="192"/>
      <c r="W84" s="192"/>
      <c r="X84" s="192"/>
      <c r="Y84" s="192"/>
      <c r="Z84" s="192"/>
    </row>
    <row r="85" spans="1:26" ht="33">
      <c r="A85" s="35">
        <f t="shared" si="2"/>
        <v>80</v>
      </c>
      <c r="B85" s="18" t="s">
        <v>1097</v>
      </c>
      <c r="C85" s="12" t="s">
        <v>241</v>
      </c>
      <c r="D85" s="12" t="s">
        <v>251</v>
      </c>
      <c r="E85" s="12" t="s">
        <v>242</v>
      </c>
      <c r="F85" s="55">
        <v>1720</v>
      </c>
      <c r="G85" s="12" t="s">
        <v>23</v>
      </c>
      <c r="H85" s="10">
        <f>_xlfn.SUMIFS('[3]HH'!$G$3:$G$176,'[3]HH'!$B$3:$B$176,B85,'[3]HH'!$E$3:$E$176,E85)</f>
        <v>0</v>
      </c>
      <c r="I85" s="10">
        <v>45</v>
      </c>
      <c r="J85" s="10">
        <f t="shared" si="4"/>
        <v>45</v>
      </c>
      <c r="K85" s="88" t="str">
        <f t="shared" si="6"/>
        <v>Tiếp tục phát triển</v>
      </c>
      <c r="L85" s="17">
        <v>963</v>
      </c>
      <c r="M85" s="17"/>
      <c r="N85" s="13"/>
      <c r="O85" s="13"/>
      <c r="P85" s="13"/>
      <c r="Q85" s="257"/>
      <c r="R85" s="13"/>
      <c r="S85" s="13"/>
      <c r="T85" s="13"/>
      <c r="U85" s="13"/>
      <c r="V85" s="13"/>
      <c r="W85" s="13"/>
      <c r="X85" s="13"/>
      <c r="Y85" s="13"/>
      <c r="Z85" s="13"/>
    </row>
    <row r="86" spans="1:26" s="58" customFormat="1" ht="33">
      <c r="A86" s="35">
        <f t="shared" si="2"/>
        <v>81</v>
      </c>
      <c r="B86" s="8" t="s">
        <v>1098</v>
      </c>
      <c r="C86" s="9" t="s">
        <v>250</v>
      </c>
      <c r="D86" s="9" t="s">
        <v>251</v>
      </c>
      <c r="E86" s="9" t="s">
        <v>232</v>
      </c>
      <c r="F86" s="10">
        <v>1780</v>
      </c>
      <c r="G86" s="9" t="s">
        <v>24</v>
      </c>
      <c r="H86" s="10">
        <f>_xlfn.SUMIFS('[3]HH'!$G$3:$G$176,'[3]HH'!$B$3:$B$176,B86,'[3]HH'!$E$3:$E$176,E86)</f>
        <v>0</v>
      </c>
      <c r="I86" s="10">
        <v>30</v>
      </c>
      <c r="J86" s="10">
        <f t="shared" si="4"/>
        <v>30</v>
      </c>
      <c r="K86" s="88" t="str">
        <f t="shared" si="6"/>
        <v>Tiếp tục phát triển</v>
      </c>
      <c r="L86" s="17">
        <v>986</v>
      </c>
      <c r="M86" s="171"/>
      <c r="N86" s="196"/>
      <c r="O86" s="196"/>
      <c r="P86" s="196"/>
      <c r="Q86" s="123"/>
      <c r="R86" s="196"/>
      <c r="S86" s="196"/>
      <c r="T86" s="196"/>
      <c r="U86" s="196"/>
      <c r="V86" s="196"/>
      <c r="W86" s="196"/>
      <c r="X86" s="196"/>
      <c r="Y86" s="196"/>
      <c r="Z86" s="196"/>
    </row>
    <row r="87" spans="1:26" s="172" customFormat="1" ht="49.5">
      <c r="A87" s="35">
        <f t="shared" si="2"/>
        <v>82</v>
      </c>
      <c r="B87" s="157" t="s">
        <v>331</v>
      </c>
      <c r="C87" s="185" t="s">
        <v>250</v>
      </c>
      <c r="D87" s="185" t="s">
        <v>251</v>
      </c>
      <c r="E87" s="185" t="s">
        <v>226</v>
      </c>
      <c r="F87" s="161">
        <v>1755</v>
      </c>
      <c r="G87" s="154" t="s">
        <v>30</v>
      </c>
      <c r="H87" s="10">
        <f>_xlfn.SUMIFS('[3]HH'!$G$3:$G$176,'[3]HH'!$B$3:$B$176,B87,'[3]HH'!$E$3:$E$176,E87)</f>
        <v>0</v>
      </c>
      <c r="I87" s="165">
        <v>30</v>
      </c>
      <c r="J87" s="156">
        <f t="shared" si="4"/>
        <v>30</v>
      </c>
      <c r="K87" s="160" t="str">
        <f t="shared" si="6"/>
        <v>Tiếp tục phát triển</v>
      </c>
      <c r="L87" s="157">
        <v>987</v>
      </c>
      <c r="M87" s="177" t="s">
        <v>779</v>
      </c>
      <c r="N87" s="165"/>
      <c r="O87" s="165"/>
      <c r="P87" s="165"/>
      <c r="Q87" s="258"/>
      <c r="R87" s="165"/>
      <c r="S87" s="165"/>
      <c r="T87" s="165"/>
      <c r="U87" s="165"/>
      <c r="V87" s="165"/>
      <c r="W87" s="165"/>
      <c r="X87" s="165"/>
      <c r="Y87" s="165"/>
      <c r="Z87" s="165"/>
    </row>
    <row r="88" spans="1:26" ht="33">
      <c r="A88" s="35">
        <f t="shared" si="2"/>
        <v>83</v>
      </c>
      <c r="B88" s="8" t="s">
        <v>1099</v>
      </c>
      <c r="C88" s="68" t="s">
        <v>250</v>
      </c>
      <c r="D88" s="68" t="s">
        <v>251</v>
      </c>
      <c r="E88" s="68" t="s">
        <v>310</v>
      </c>
      <c r="F88" s="55">
        <v>1750</v>
      </c>
      <c r="G88" s="68" t="s">
        <v>25</v>
      </c>
      <c r="H88" s="10">
        <f>_xlfn.SUMIFS('[3]HH'!$G$3:$G$176,'[3]HH'!$B$3:$B$176,B88,'[3]HH'!$E$3:$E$176,E88)</f>
        <v>4</v>
      </c>
      <c r="I88" s="10">
        <v>90</v>
      </c>
      <c r="J88" s="10">
        <f t="shared" si="4"/>
        <v>86</v>
      </c>
      <c r="K88" s="88" t="str">
        <f t="shared" si="6"/>
        <v>Tiếp tục phát triển</v>
      </c>
      <c r="L88" s="17">
        <v>988</v>
      </c>
      <c r="M88" s="17"/>
      <c r="N88" s="13"/>
      <c r="O88" s="13"/>
      <c r="P88" s="13"/>
      <c r="Q88" s="257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33">
      <c r="A89" s="35">
        <f t="shared" si="2"/>
        <v>84</v>
      </c>
      <c r="B89" s="8" t="s">
        <v>1100</v>
      </c>
      <c r="C89" s="12" t="s">
        <v>265</v>
      </c>
      <c r="D89" s="12" t="s">
        <v>251</v>
      </c>
      <c r="E89" s="12" t="s">
        <v>266</v>
      </c>
      <c r="F89" s="55">
        <v>2300</v>
      </c>
      <c r="G89" s="12" t="s">
        <v>15</v>
      </c>
      <c r="H89" s="10">
        <f>_xlfn.SUMIFS('[3]HH'!$G$3:$G$176,'[3]HH'!$B$3:$B$176,B89,'[3]HH'!$E$3:$E$176,E89)</f>
        <v>0</v>
      </c>
      <c r="I89" s="10">
        <v>30</v>
      </c>
      <c r="J89" s="10">
        <f t="shared" si="4"/>
        <v>30</v>
      </c>
      <c r="K89" s="88" t="str">
        <f t="shared" si="6"/>
        <v>Tiếp tục phát triển</v>
      </c>
      <c r="L89" s="17">
        <v>979</v>
      </c>
      <c r="M89" s="17"/>
      <c r="N89" s="13"/>
      <c r="O89" s="13"/>
      <c r="P89" s="13"/>
      <c r="Q89" s="257"/>
      <c r="R89" s="13"/>
      <c r="S89" s="13"/>
      <c r="T89" s="13"/>
      <c r="U89" s="13"/>
      <c r="V89" s="13"/>
      <c r="W89" s="13"/>
      <c r="X89" s="13"/>
      <c r="Y89" s="13"/>
      <c r="Z89" s="13"/>
    </row>
    <row r="90" spans="1:26" s="61" customFormat="1" ht="16.5">
      <c r="A90" s="19"/>
      <c r="B90" s="20" t="s">
        <v>295</v>
      </c>
      <c r="C90" s="21"/>
      <c r="D90" s="21"/>
      <c r="E90" s="21"/>
      <c r="F90" s="22"/>
      <c r="G90" s="21"/>
      <c r="H90" s="10">
        <f>_xlfn.SUMIFS('[3]HH'!$G$3:$G$176,'[3]HH'!$B$3:$B$176,B90,'[3]HH'!$E$3:$E$176,E90)</f>
        <v>0</v>
      </c>
      <c r="I90" s="22">
        <f>SUMIF(I3:I89,"&gt;0")</f>
        <v>11505</v>
      </c>
      <c r="J90" s="22">
        <f>SUMIF(J3:J89,"&gt;0")</f>
        <v>8536</v>
      </c>
      <c r="K90" s="24"/>
      <c r="L90" s="20"/>
      <c r="M90" s="20"/>
      <c r="N90" s="24"/>
      <c r="O90" s="24"/>
      <c r="P90" s="24"/>
      <c r="Q90" s="261"/>
      <c r="R90" s="24"/>
      <c r="S90" s="24"/>
      <c r="T90" s="24"/>
      <c r="U90" s="24"/>
      <c r="V90" s="24"/>
      <c r="W90" s="24"/>
      <c r="X90" s="24"/>
      <c r="Y90" s="24"/>
      <c r="Z90" s="24"/>
    </row>
    <row r="93" spans="7:11" ht="47.25">
      <c r="G93" s="52" t="s">
        <v>180</v>
      </c>
      <c r="H93" s="5" t="s">
        <v>33</v>
      </c>
      <c r="I93" s="5" t="s">
        <v>326</v>
      </c>
      <c r="J93" s="5" t="s">
        <v>34</v>
      </c>
      <c r="K93" s="6" t="s">
        <v>195</v>
      </c>
    </row>
    <row r="94" spans="7:12" ht="16.5">
      <c r="G94" s="70" t="s">
        <v>178</v>
      </c>
      <c r="H94" s="70">
        <f>SUM(H3:H49)</f>
        <v>2004</v>
      </c>
      <c r="I94" s="70">
        <f>SUM(I3:I49)</f>
        <v>6930</v>
      </c>
      <c r="J94" s="70">
        <f>SUM(J3:J49)</f>
        <v>4926</v>
      </c>
      <c r="K94" s="88" t="str">
        <f>IF(J94&gt;0,"Tiếp tục phát triển","Lưu lượng đã hết")</f>
        <v>Tiếp tục phát triển</v>
      </c>
      <c r="L94" s="31">
        <f>I94+TL!I69</f>
        <v>10815</v>
      </c>
    </row>
    <row r="95" spans="7:12" ht="16.5">
      <c r="G95" s="70" t="s">
        <v>179</v>
      </c>
      <c r="H95" s="70">
        <f>SUM(H50:H56)</f>
        <v>465</v>
      </c>
      <c r="I95" s="70">
        <f>SUM(I50:I56)</f>
        <v>1560</v>
      </c>
      <c r="J95" s="70">
        <f>SUM(J50:J56)</f>
        <v>1095</v>
      </c>
      <c r="K95" s="88" t="str">
        <f>IF(J95&gt;0,"Tiếp tục phát triển","Lưu lượng đã hết")</f>
        <v>Tiếp tục phát triển</v>
      </c>
      <c r="L95" s="31">
        <f>I95+TL!I70</f>
        <v>2850</v>
      </c>
    </row>
    <row r="96" spans="7:12" ht="16.5">
      <c r="G96" s="70" t="s">
        <v>774</v>
      </c>
      <c r="H96" s="70">
        <f>SUM(H60:H62)</f>
        <v>30</v>
      </c>
      <c r="I96" s="70">
        <f>SUM(I60:I62)</f>
        <v>630</v>
      </c>
      <c r="J96" s="70">
        <f>SUM(J60:J62)</f>
        <v>600</v>
      </c>
      <c r="K96" s="88" t="str">
        <f>IF(J96&gt;0,"Tiếp tục phát triển","Lưu lượng đã hết")</f>
        <v>Tiếp tục phát triển</v>
      </c>
      <c r="L96" s="31">
        <f>I96+TL!I71</f>
        <v>1440</v>
      </c>
    </row>
    <row r="97" spans="3:17" s="27" customFormat="1" ht="16.5">
      <c r="C97" s="28"/>
      <c r="D97" s="28"/>
      <c r="E97" s="28"/>
      <c r="G97" s="70" t="s">
        <v>384</v>
      </c>
      <c r="H97" s="70">
        <f>SUM(H63:H73)</f>
        <v>135</v>
      </c>
      <c r="I97" s="70">
        <f>SUM(I63:I73)</f>
        <v>660</v>
      </c>
      <c r="J97" s="70">
        <f>SUMIF(J63:J73,"&gt;0")</f>
        <v>525</v>
      </c>
      <c r="K97" s="88" t="str">
        <f>IF(J97&gt;0,"Tiếp tục phát triển","Lưu lượng đã hết")</f>
        <v>Tiếp tục phát triển</v>
      </c>
      <c r="L97" s="31">
        <f>I97+TL!I72</f>
        <v>690</v>
      </c>
      <c r="Q97" s="265"/>
    </row>
    <row r="98" spans="7:12" ht="16.5">
      <c r="G98" s="70" t="s">
        <v>385</v>
      </c>
      <c r="H98" s="70">
        <f>SUM(H83:H89)</f>
        <v>245</v>
      </c>
      <c r="I98" s="70">
        <f>SUM(I83:I89)</f>
        <v>900</v>
      </c>
      <c r="J98" s="70">
        <f>SUM(J83:J89)</f>
        <v>655</v>
      </c>
      <c r="K98" s="88" t="str">
        <f>IF(J98&gt;0,"Tiếp tục phát triển","Lưu lượng đã hết")</f>
        <v>Tiếp tục phát triển</v>
      </c>
      <c r="L98" s="31">
        <f>I98+TL!I73</f>
        <v>1310</v>
      </c>
    </row>
    <row r="99" spans="7:12" ht="16.5">
      <c r="G99" s="63"/>
      <c r="H99" s="63">
        <f>SUM(H94:H98)</f>
        <v>2879</v>
      </c>
      <c r="I99" s="63">
        <f>SUM(I94:I98)</f>
        <v>10680</v>
      </c>
      <c r="J99" s="63">
        <f>SUM(J94:J98)</f>
        <v>7801</v>
      </c>
      <c r="K99" s="112"/>
      <c r="L99" s="63">
        <f>SUM(L94:L98)</f>
        <v>17105</v>
      </c>
    </row>
  </sheetData>
  <sheetProtection/>
  <autoFilter ref="A2:R90"/>
  <mergeCells count="1">
    <mergeCell ref="A1:R1"/>
  </mergeCells>
  <printOptions horizontalCentered="1"/>
  <pageMargins left="0" right="0" top="0.78740157480315" bottom="0.590551181102362" header="0" footer="0"/>
  <pageSetup horizontalDpi="600" verticalDpi="600" orientation="landscape" paperSize="9" scale="80" r:id="rId3"/>
  <headerFooter alignWithMargins="0"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4"/>
  <sheetViews>
    <sheetView zoomScale="85" zoomScaleNormal="85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3" sqref="H3"/>
    </sheetView>
  </sheetViews>
  <sheetFormatPr defaultColWidth="9" defaultRowHeight="15"/>
  <cols>
    <col min="1" max="1" width="3.8984375" style="27" bestFit="1" customWidth="1"/>
    <col min="2" max="2" width="14.19921875" style="27" bestFit="1" customWidth="1"/>
    <col min="3" max="3" width="20.796875" style="28" bestFit="1" customWidth="1"/>
    <col min="4" max="4" width="10.796875" style="28" bestFit="1" customWidth="1"/>
    <col min="5" max="5" width="13.69921875" style="28" bestFit="1" customWidth="1"/>
    <col min="6" max="6" width="7.09765625" style="33" customWidth="1"/>
    <col min="7" max="7" width="43.296875" style="28" customWidth="1"/>
    <col min="8" max="8" width="15.796875" style="71" bestFit="1" customWidth="1"/>
    <col min="9" max="9" width="15.8984375" style="71" bestFit="1" customWidth="1"/>
    <col min="10" max="10" width="15.796875" style="26" bestFit="1" customWidth="1"/>
    <col min="11" max="11" width="16.8984375" style="27" bestFit="1" customWidth="1"/>
    <col min="12" max="12" width="11.8984375" style="27" bestFit="1" customWidth="1"/>
    <col min="13" max="13" width="10.8984375" style="27" bestFit="1" customWidth="1"/>
    <col min="14" max="14" width="11.8984375" style="27" bestFit="1" customWidth="1"/>
    <col min="15" max="15" width="11.8984375" style="27" customWidth="1"/>
    <col min="16" max="21" width="9" style="27" customWidth="1"/>
    <col min="22" max="25" width="9" style="57" customWidth="1"/>
    <col min="26" max="28" width="11" style="57" customWidth="1"/>
    <col min="29" max="16384" width="9" style="27" customWidth="1"/>
  </cols>
  <sheetData>
    <row r="1" spans="1:18" s="1" customFormat="1" ht="69.75" customHeight="1">
      <c r="A1" s="650" t="s">
        <v>1827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</row>
    <row r="2" spans="1:28" s="7" customFormat="1" ht="78.75">
      <c r="A2" s="67" t="s">
        <v>205</v>
      </c>
      <c r="B2" s="20" t="s">
        <v>196</v>
      </c>
      <c r="C2" s="20" t="s">
        <v>197</v>
      </c>
      <c r="D2" s="3" t="s">
        <v>198</v>
      </c>
      <c r="E2" s="3" t="s">
        <v>199</v>
      </c>
      <c r="F2" s="4" t="s">
        <v>200</v>
      </c>
      <c r="G2" s="3" t="s">
        <v>338</v>
      </c>
      <c r="H2" s="5" t="s">
        <v>33</v>
      </c>
      <c r="I2" s="5" t="s">
        <v>613</v>
      </c>
      <c r="J2" s="5" t="s">
        <v>34</v>
      </c>
      <c r="K2" s="6" t="s">
        <v>195</v>
      </c>
      <c r="L2" s="2" t="s">
        <v>187</v>
      </c>
      <c r="M2" s="2" t="s">
        <v>438</v>
      </c>
      <c r="N2" s="2" t="s">
        <v>791</v>
      </c>
      <c r="O2" s="2" t="s">
        <v>1244</v>
      </c>
      <c r="P2" s="2" t="s">
        <v>1371</v>
      </c>
      <c r="Q2" s="2" t="s">
        <v>1482</v>
      </c>
      <c r="R2" s="2" t="s">
        <v>1536</v>
      </c>
      <c r="S2" s="2" t="s">
        <v>1614</v>
      </c>
      <c r="T2" s="2" t="s">
        <v>1694</v>
      </c>
      <c r="U2" s="2" t="s">
        <v>1739</v>
      </c>
      <c r="V2" s="2" t="s">
        <v>1787</v>
      </c>
      <c r="W2" s="2" t="s">
        <v>1826</v>
      </c>
      <c r="X2" s="2" t="s">
        <v>1856</v>
      </c>
      <c r="Y2" s="2" t="s">
        <v>1889</v>
      </c>
      <c r="Z2" s="2" t="s">
        <v>1912</v>
      </c>
      <c r="AA2" s="2" t="s">
        <v>2023</v>
      </c>
      <c r="AB2" s="2" t="s">
        <v>2026</v>
      </c>
    </row>
    <row r="3" spans="1:28" ht="82.5">
      <c r="A3" s="56">
        <v>1</v>
      </c>
      <c r="B3" s="18" t="s">
        <v>1105</v>
      </c>
      <c r="C3" s="9" t="s">
        <v>255</v>
      </c>
      <c r="D3" s="9" t="s">
        <v>297</v>
      </c>
      <c r="E3" s="9" t="s">
        <v>236</v>
      </c>
      <c r="F3" s="10">
        <v>170</v>
      </c>
      <c r="G3" s="9" t="s">
        <v>2029</v>
      </c>
      <c r="H3" s="55">
        <f>_xlfn.SUMIFS('[3]TL'!$G$3:$G$120,'[3]TL'!$B$3:$B$120,B3,'[3]TL'!$E$3:$E$120,E3)</f>
        <v>90</v>
      </c>
      <c r="I3" s="54">
        <v>90</v>
      </c>
      <c r="J3" s="68">
        <f aca="true" t="shared" si="0" ref="J3:J14">I3-H3</f>
        <v>0</v>
      </c>
      <c r="K3" s="88" t="str">
        <f>IF(J3&gt;0,"Tiếp tục phát triển","Lưu lượng đã hết")</f>
        <v>Lưu lượng đã hết</v>
      </c>
      <c r="L3" s="17">
        <v>889</v>
      </c>
      <c r="M3" s="17"/>
      <c r="N3" s="17"/>
      <c r="O3" s="17"/>
      <c r="P3" s="17"/>
      <c r="Q3" s="17"/>
      <c r="R3" s="17"/>
      <c r="S3" s="17"/>
      <c r="T3" s="17"/>
      <c r="U3" s="17"/>
      <c r="V3" s="266"/>
      <c r="W3" s="266"/>
      <c r="X3" s="266"/>
      <c r="Y3" s="266"/>
      <c r="Z3" s="266"/>
      <c r="AA3" s="266"/>
      <c r="AB3" s="617" t="s">
        <v>2028</v>
      </c>
    </row>
    <row r="4" spans="1:28" s="7" customFormat="1" ht="115.5">
      <c r="A4" s="56">
        <f aca="true" t="shared" si="1" ref="A4:A64">A3+1</f>
        <v>2</v>
      </c>
      <c r="B4" s="8" t="s">
        <v>1106</v>
      </c>
      <c r="C4" s="12" t="s">
        <v>255</v>
      </c>
      <c r="D4" s="12" t="s">
        <v>297</v>
      </c>
      <c r="E4" s="12" t="s">
        <v>256</v>
      </c>
      <c r="F4" s="66">
        <v>160</v>
      </c>
      <c r="G4" s="12" t="s">
        <v>1720</v>
      </c>
      <c r="H4" s="55">
        <f>_xlfn.SUMIFS('[3]TL'!$G$3:$G$120,'[3]TL'!$B$3:$B$120,B4,'[3]TL'!$E$3:$E$120,E4)</f>
        <v>570</v>
      </c>
      <c r="I4" s="86">
        <v>570</v>
      </c>
      <c r="J4" s="68">
        <f t="shared" si="0"/>
        <v>0</v>
      </c>
      <c r="K4" s="9" t="s">
        <v>169</v>
      </c>
      <c r="L4" s="100">
        <v>888</v>
      </c>
      <c r="M4" s="100"/>
      <c r="N4" s="100"/>
      <c r="O4" s="100"/>
      <c r="P4" s="100"/>
      <c r="Q4" s="100"/>
      <c r="R4" s="100"/>
      <c r="S4" s="100"/>
      <c r="T4" s="271" t="s">
        <v>1697</v>
      </c>
      <c r="U4" s="100">
        <v>888</v>
      </c>
      <c r="V4" s="100"/>
      <c r="W4" s="100"/>
      <c r="X4" s="100"/>
      <c r="Y4" s="100"/>
      <c r="Z4" s="100"/>
      <c r="AA4" s="100"/>
      <c r="AB4" s="100"/>
    </row>
    <row r="5" spans="1:28" s="589" customFormat="1" ht="115.5">
      <c r="A5" s="579"/>
      <c r="B5" s="580" t="s">
        <v>1107</v>
      </c>
      <c r="C5" s="581" t="s">
        <v>255</v>
      </c>
      <c r="D5" s="581" t="s">
        <v>297</v>
      </c>
      <c r="E5" s="581" t="s">
        <v>262</v>
      </c>
      <c r="F5" s="582">
        <v>170</v>
      </c>
      <c r="G5" s="581" t="s">
        <v>339</v>
      </c>
      <c r="H5" s="55">
        <f>_xlfn.SUMIFS('[3]TL'!$G$3:$G$120,'[3]TL'!$B$3:$B$120,B5,'[3]TL'!$E$3:$E$120,E5)</f>
        <v>0</v>
      </c>
      <c r="I5" s="583">
        <v>60</v>
      </c>
      <c r="J5" s="584">
        <f t="shared" si="0"/>
        <v>60</v>
      </c>
      <c r="K5" s="585" t="s">
        <v>170</v>
      </c>
      <c r="L5" s="586">
        <v>890</v>
      </c>
      <c r="M5" s="587"/>
      <c r="N5" s="587"/>
      <c r="O5" s="587"/>
      <c r="P5" s="587"/>
      <c r="Q5" s="587"/>
      <c r="R5" s="587"/>
      <c r="S5" s="587"/>
      <c r="T5" s="587"/>
      <c r="U5" s="587"/>
      <c r="V5" s="588"/>
      <c r="W5" s="588"/>
      <c r="X5" s="588"/>
      <c r="Y5" s="588"/>
      <c r="Z5" s="588"/>
      <c r="AA5" s="588"/>
      <c r="AB5" s="588"/>
    </row>
    <row r="6" spans="1:28" s="7" customFormat="1" ht="49.5">
      <c r="A6" s="56">
        <f>A4+1</f>
        <v>3</v>
      </c>
      <c r="B6" s="8" t="s">
        <v>1108</v>
      </c>
      <c r="C6" s="12" t="s">
        <v>255</v>
      </c>
      <c r="D6" s="12" t="s">
        <v>297</v>
      </c>
      <c r="E6" s="12" t="s">
        <v>201</v>
      </c>
      <c r="F6" s="66">
        <v>200</v>
      </c>
      <c r="G6" s="12" t="s">
        <v>391</v>
      </c>
      <c r="H6" s="55">
        <f>_xlfn.SUMIFS('[3]TL'!$G$3:$G$120,'[3]TL'!$B$3:$B$120,B6,'[3]TL'!$E$3:$E$120,E6)</f>
        <v>90</v>
      </c>
      <c r="I6" s="54">
        <v>90</v>
      </c>
      <c r="J6" s="68">
        <f t="shared" si="0"/>
        <v>0</v>
      </c>
      <c r="K6" s="88" t="str">
        <f aca="true" t="shared" si="2" ref="K6:K21">IF(J6&gt;0,"Tiếp tục phát triển","Lưu lượng đã hết")</f>
        <v>Lưu lượng đã hết</v>
      </c>
      <c r="L6" s="100">
        <v>892</v>
      </c>
      <c r="M6" s="100"/>
      <c r="N6" s="100"/>
      <c r="O6" s="100"/>
      <c r="P6" s="100"/>
      <c r="Q6" s="100"/>
      <c r="R6" s="100"/>
      <c r="S6" s="100"/>
      <c r="T6" s="100"/>
      <c r="U6" s="100"/>
      <c r="V6" s="13"/>
      <c r="W6" s="13"/>
      <c r="X6" s="13"/>
      <c r="Y6" s="13"/>
      <c r="Z6" s="13"/>
      <c r="AA6" s="13"/>
      <c r="AB6" s="13"/>
    </row>
    <row r="7" spans="1:28" s="649" customFormat="1" ht="36">
      <c r="A7" s="335">
        <f t="shared" si="1"/>
        <v>4</v>
      </c>
      <c r="B7" s="334" t="s">
        <v>1109</v>
      </c>
      <c r="C7" s="361" t="s">
        <v>255</v>
      </c>
      <c r="D7" s="361" t="s">
        <v>297</v>
      </c>
      <c r="E7" s="361" t="s">
        <v>279</v>
      </c>
      <c r="F7" s="646">
        <v>170</v>
      </c>
      <c r="G7" s="361" t="s">
        <v>1788</v>
      </c>
      <c r="H7" s="55">
        <f>_xlfn.SUMIFS('[3]TL'!$G$3:$G$120,'[3]TL'!$B$3:$B$120,B7,'[3]TL'!$E$3:$E$120,E7)</f>
        <v>450</v>
      </c>
      <c r="I7" s="366">
        <v>450</v>
      </c>
      <c r="J7" s="330">
        <f t="shared" si="0"/>
        <v>0</v>
      </c>
      <c r="K7" s="363" t="str">
        <f t="shared" si="2"/>
        <v>Lưu lượng đã hết</v>
      </c>
      <c r="L7" s="647">
        <v>891</v>
      </c>
      <c r="M7" s="647"/>
      <c r="N7" s="647"/>
      <c r="O7" s="647"/>
      <c r="P7" s="647"/>
      <c r="Q7" s="647"/>
      <c r="R7" s="647"/>
      <c r="S7" s="647"/>
      <c r="T7" s="647"/>
      <c r="U7" s="647"/>
      <c r="V7" s="648" t="s">
        <v>1791</v>
      </c>
      <c r="W7" s="648"/>
      <c r="X7" s="648"/>
      <c r="Y7" s="648"/>
      <c r="Z7" s="345" t="s">
        <v>1923</v>
      </c>
      <c r="AA7" s="345"/>
      <c r="AB7" s="345"/>
    </row>
    <row r="8" spans="1:28" s="630" customFormat="1" ht="49.5">
      <c r="A8" s="335">
        <f t="shared" si="1"/>
        <v>5</v>
      </c>
      <c r="B8" s="334" t="s">
        <v>1255</v>
      </c>
      <c r="C8" s="328" t="s">
        <v>255</v>
      </c>
      <c r="D8" s="328" t="s">
        <v>297</v>
      </c>
      <c r="E8" s="328" t="s">
        <v>177</v>
      </c>
      <c r="F8" s="329">
        <v>170</v>
      </c>
      <c r="G8" s="328" t="s">
        <v>1256</v>
      </c>
      <c r="H8" s="55">
        <f>_xlfn.SUMIFS('[3]TL'!$G$3:$G$120,'[3]TL'!$B$3:$B$120,B8,'[3]TL'!$E$3:$E$120,E8)</f>
        <v>60</v>
      </c>
      <c r="I8" s="349">
        <v>120</v>
      </c>
      <c r="J8" s="349">
        <f t="shared" si="0"/>
        <v>60</v>
      </c>
      <c r="K8" s="363" t="str">
        <f t="shared" si="2"/>
        <v>Tiếp tục phát triển</v>
      </c>
      <c r="L8" s="331"/>
      <c r="M8" s="331"/>
      <c r="N8" s="152"/>
      <c r="O8" s="152">
        <v>890</v>
      </c>
      <c r="P8" s="152"/>
      <c r="Q8" s="152"/>
      <c r="R8" s="152"/>
      <c r="S8" s="152"/>
      <c r="T8" s="152"/>
      <c r="U8" s="152"/>
      <c r="V8" s="343"/>
      <c r="W8" s="343"/>
      <c r="X8" s="343"/>
      <c r="Y8" s="343"/>
      <c r="Z8" s="343"/>
      <c r="AA8" s="343"/>
      <c r="AB8" s="343"/>
    </row>
    <row r="9" spans="1:28" ht="33">
      <c r="A9" s="56">
        <f t="shared" si="1"/>
        <v>6</v>
      </c>
      <c r="B9" s="17" t="s">
        <v>1110</v>
      </c>
      <c r="C9" s="13" t="s">
        <v>208</v>
      </c>
      <c r="D9" s="13" t="s">
        <v>297</v>
      </c>
      <c r="E9" s="13" t="s">
        <v>209</v>
      </c>
      <c r="F9" s="80">
        <v>190</v>
      </c>
      <c r="G9" s="9" t="s">
        <v>340</v>
      </c>
      <c r="H9" s="55">
        <f>_xlfn.SUMIFS('[3]TL'!$G$3:$G$120,'[3]TL'!$B$3:$B$120,B9,'[3]TL'!$E$3:$E$120,E9)</f>
        <v>120</v>
      </c>
      <c r="I9" s="85">
        <v>180</v>
      </c>
      <c r="J9" s="68">
        <f t="shared" si="0"/>
        <v>60</v>
      </c>
      <c r="K9" s="88" t="str">
        <f t="shared" si="2"/>
        <v>Tiếp tục phát triển</v>
      </c>
      <c r="L9" s="17">
        <v>1014</v>
      </c>
      <c r="M9" s="17"/>
      <c r="N9" s="17"/>
      <c r="O9" s="17"/>
      <c r="P9" s="17"/>
      <c r="Q9" s="17"/>
      <c r="R9" s="17"/>
      <c r="S9" s="17"/>
      <c r="T9" s="17"/>
      <c r="U9" s="17"/>
      <c r="V9" s="13"/>
      <c r="W9" s="13"/>
      <c r="X9" s="13"/>
      <c r="Y9" s="13"/>
      <c r="Z9" s="13"/>
      <c r="AA9" s="13"/>
      <c r="AB9" s="13"/>
    </row>
    <row r="10" spans="1:29" ht="82.5">
      <c r="A10" s="56">
        <f t="shared" si="1"/>
        <v>7</v>
      </c>
      <c r="B10" s="17" t="s">
        <v>1978</v>
      </c>
      <c r="C10" s="13" t="s">
        <v>246</v>
      </c>
      <c r="D10" s="13" t="s">
        <v>297</v>
      </c>
      <c r="E10" s="13" t="s">
        <v>770</v>
      </c>
      <c r="F10" s="80">
        <v>193</v>
      </c>
      <c r="G10" s="9" t="s">
        <v>1979</v>
      </c>
      <c r="H10" s="55">
        <f>_xlfn.SUMIFS('[3]TL'!$G$3:$G$120,'[3]TL'!$B$3:$B$120,B10,'[3]TL'!$E$3:$E$120,E10)</f>
        <v>30</v>
      </c>
      <c r="I10" s="85">
        <v>30</v>
      </c>
      <c r="J10" s="68">
        <f>I10-H10</f>
        <v>0</v>
      </c>
      <c r="K10" s="88" t="str">
        <f>IF(J10&gt;0,"Tiếp tục phát triển","Lưu lượng đã hết")</f>
        <v>Lưu lượng đã hết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3"/>
      <c r="W10" s="13"/>
      <c r="X10" s="13"/>
      <c r="Y10" s="13"/>
      <c r="Z10" s="13"/>
      <c r="AA10" s="257" t="s">
        <v>2024</v>
      </c>
      <c r="AB10" s="257"/>
      <c r="AC10" s="626"/>
    </row>
    <row r="11" spans="1:28" ht="132">
      <c r="A11" s="56">
        <f>A10+1</f>
        <v>8</v>
      </c>
      <c r="B11" s="17" t="s">
        <v>1847</v>
      </c>
      <c r="C11" s="13" t="s">
        <v>208</v>
      </c>
      <c r="D11" s="13" t="s">
        <v>297</v>
      </c>
      <c r="E11" s="13" t="s">
        <v>1848</v>
      </c>
      <c r="F11" s="80">
        <v>273</v>
      </c>
      <c r="G11" s="9" t="s">
        <v>1849</v>
      </c>
      <c r="H11" s="55">
        <f>_xlfn.SUMIFS('[3]TL'!$G$3:$G$120,'[3]TL'!$B$3:$B$120,B11,'[3]TL'!$E$3:$E$120,E11)</f>
        <v>60</v>
      </c>
      <c r="I11" s="85">
        <v>60</v>
      </c>
      <c r="J11" s="68">
        <f>I11-H11</f>
        <v>0</v>
      </c>
      <c r="K11" s="88" t="str">
        <f>IF(J11&gt;0,"Tiếp tục phát triển","Lưu lượng đã hết")</f>
        <v>Lưu lượng đã hết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3"/>
      <c r="W11" s="13"/>
      <c r="X11" s="13"/>
      <c r="Y11" s="13"/>
      <c r="Z11" s="13"/>
      <c r="AA11" s="13"/>
      <c r="AB11" s="13"/>
    </row>
    <row r="12" spans="1:28" s="7" customFormat="1" ht="66">
      <c r="A12" s="56">
        <f>A11+1</f>
        <v>9</v>
      </c>
      <c r="B12" s="18" t="s">
        <v>1111</v>
      </c>
      <c r="C12" s="9" t="s">
        <v>294</v>
      </c>
      <c r="D12" s="9" t="s">
        <v>297</v>
      </c>
      <c r="E12" s="9" t="s">
        <v>221</v>
      </c>
      <c r="F12" s="10">
        <v>200</v>
      </c>
      <c r="G12" s="9" t="s">
        <v>341</v>
      </c>
      <c r="H12" s="55">
        <f>_xlfn.SUMIFS('[3]TL'!$G$3:$G$120,'[3]TL'!$B$3:$B$120,B12,'[3]TL'!$E$3:$E$120,E12)</f>
        <v>30</v>
      </c>
      <c r="I12" s="54">
        <v>60</v>
      </c>
      <c r="J12" s="68">
        <f t="shared" si="0"/>
        <v>30</v>
      </c>
      <c r="K12" s="88" t="str">
        <f t="shared" si="2"/>
        <v>Tiếp tục phát triển</v>
      </c>
      <c r="L12" s="100">
        <v>867</v>
      </c>
      <c r="M12" s="100"/>
      <c r="N12" s="100"/>
      <c r="O12" s="100"/>
      <c r="P12" s="100"/>
      <c r="Q12" s="100"/>
      <c r="R12" s="100"/>
      <c r="S12" s="100"/>
      <c r="T12" s="100"/>
      <c r="U12" s="100"/>
      <c r="V12" s="13"/>
      <c r="W12" s="13"/>
      <c r="X12" s="13"/>
      <c r="Y12" s="13"/>
      <c r="Z12" s="13"/>
      <c r="AA12" s="13"/>
      <c r="AB12" s="13"/>
    </row>
    <row r="13" spans="1:28" s="309" customFormat="1" ht="49.5">
      <c r="A13" s="303">
        <f t="shared" si="1"/>
        <v>10</v>
      </c>
      <c r="B13" s="304" t="s">
        <v>1751</v>
      </c>
      <c r="C13" s="295" t="s">
        <v>294</v>
      </c>
      <c r="D13" s="295" t="s">
        <v>297</v>
      </c>
      <c r="E13" s="295" t="s">
        <v>227</v>
      </c>
      <c r="F13" s="296">
        <v>170</v>
      </c>
      <c r="G13" s="295" t="s">
        <v>1752</v>
      </c>
      <c r="H13" s="55">
        <f>_xlfn.SUMIFS('[3]TL'!$G$3:$G$120,'[3]TL'!$B$3:$B$120,B13,'[3]TL'!$E$3:$E$120,E13)</f>
        <v>30</v>
      </c>
      <c r="I13" s="306">
        <v>30</v>
      </c>
      <c r="J13" s="307">
        <f>I13-H13</f>
        <v>0</v>
      </c>
      <c r="K13" s="297" t="str">
        <f>IF(J13&gt;0,"Tiếp tục phát triển","Lưu lượng đã hết")</f>
        <v>Lưu lượng đã hết</v>
      </c>
      <c r="L13" s="308"/>
      <c r="M13" s="308"/>
      <c r="N13" s="308"/>
      <c r="O13" s="308"/>
      <c r="P13" s="308"/>
      <c r="Q13" s="308"/>
      <c r="R13" s="308"/>
      <c r="S13" s="308"/>
      <c r="T13" s="308"/>
      <c r="U13" s="310" t="s">
        <v>1759</v>
      </c>
      <c r="V13" s="13"/>
      <c r="W13" s="13"/>
      <c r="X13" s="13"/>
      <c r="Y13" s="13"/>
      <c r="Z13" s="13"/>
      <c r="AA13" s="13"/>
      <c r="AB13" s="13"/>
    </row>
    <row r="14" spans="1:28" s="7" customFormat="1" ht="66">
      <c r="A14" s="56">
        <f t="shared" si="1"/>
        <v>11</v>
      </c>
      <c r="B14" s="8" t="s">
        <v>1112</v>
      </c>
      <c r="C14" s="12" t="s">
        <v>305</v>
      </c>
      <c r="D14" s="12" t="s">
        <v>297</v>
      </c>
      <c r="E14" s="12" t="s">
        <v>306</v>
      </c>
      <c r="F14" s="66">
        <v>175</v>
      </c>
      <c r="G14" s="12" t="s">
        <v>392</v>
      </c>
      <c r="H14" s="55">
        <f>_xlfn.SUMIFS('[3]TL'!$G$3:$G$120,'[3]TL'!$B$3:$B$120,B14,'[3]TL'!$E$3:$E$120,E14)</f>
        <v>120</v>
      </c>
      <c r="I14" s="86">
        <v>120</v>
      </c>
      <c r="J14" s="68">
        <f t="shared" si="0"/>
        <v>0</v>
      </c>
      <c r="K14" s="88" t="str">
        <f t="shared" si="2"/>
        <v>Lưu lượng đã hết</v>
      </c>
      <c r="L14" s="100">
        <v>994</v>
      </c>
      <c r="M14" s="100"/>
      <c r="N14" s="100"/>
      <c r="O14" s="100"/>
      <c r="P14" s="100"/>
      <c r="Q14" s="100"/>
      <c r="R14" s="100"/>
      <c r="S14" s="100"/>
      <c r="T14" s="100"/>
      <c r="U14" s="100"/>
      <c r="V14" s="13"/>
      <c r="W14" s="13"/>
      <c r="X14" s="13"/>
      <c r="Y14" s="13"/>
      <c r="Z14" s="13"/>
      <c r="AA14" s="13"/>
      <c r="AB14" s="13"/>
    </row>
    <row r="15" spans="1:28" s="174" customFormat="1" ht="49.5">
      <c r="A15" s="56">
        <f t="shared" si="1"/>
        <v>12</v>
      </c>
      <c r="B15" s="153" t="s">
        <v>739</v>
      </c>
      <c r="C15" s="154" t="s">
        <v>305</v>
      </c>
      <c r="D15" s="154" t="s">
        <v>297</v>
      </c>
      <c r="E15" s="154" t="s">
        <v>738</v>
      </c>
      <c r="F15" s="175">
        <v>180</v>
      </c>
      <c r="G15" s="154" t="s">
        <v>740</v>
      </c>
      <c r="H15" s="55">
        <f>_xlfn.SUMIFS('[3]TL'!$G$3:$G$120,'[3]TL'!$B$3:$B$120,B15,'[3]TL'!$E$3:$E$120,E15)</f>
        <v>180</v>
      </c>
      <c r="I15" s="162">
        <v>180</v>
      </c>
      <c r="J15" s="166">
        <f aca="true" t="shared" si="3" ref="J15:J48">I15-H15</f>
        <v>0</v>
      </c>
      <c r="K15" s="160" t="str">
        <f>IF(J15&gt;0,"Tiếp tục phát triển","Lưu lượng đã hết")</f>
        <v>Lưu lượng đã hết</v>
      </c>
      <c r="L15" s="173"/>
      <c r="M15" s="173">
        <v>1297</v>
      </c>
      <c r="N15" s="173"/>
      <c r="O15" s="173"/>
      <c r="P15" s="173"/>
      <c r="Q15" s="173"/>
      <c r="R15" s="173"/>
      <c r="S15" s="173"/>
      <c r="T15" s="173"/>
      <c r="U15" s="173"/>
      <c r="V15" s="13"/>
      <c r="W15" s="13"/>
      <c r="X15" s="13"/>
      <c r="Y15" s="13"/>
      <c r="Z15" s="13"/>
      <c r="AA15" s="13"/>
      <c r="AB15" s="13"/>
    </row>
    <row r="16" spans="1:28" ht="33">
      <c r="A16" s="56">
        <f t="shared" si="1"/>
        <v>13</v>
      </c>
      <c r="B16" s="17" t="s">
        <v>336</v>
      </c>
      <c r="C16" s="45" t="s">
        <v>248</v>
      </c>
      <c r="D16" s="45" t="s">
        <v>297</v>
      </c>
      <c r="E16" s="45" t="s">
        <v>299</v>
      </c>
      <c r="F16" s="73">
        <v>220</v>
      </c>
      <c r="G16" s="12" t="s">
        <v>348</v>
      </c>
      <c r="H16" s="55">
        <f>_xlfn.SUMIFS('[3]TL'!$G$3:$G$120,'[3]TL'!$B$3:$B$120,B16,'[3]TL'!$E$3:$E$120,E16)</f>
        <v>60</v>
      </c>
      <c r="I16" s="86">
        <v>90</v>
      </c>
      <c r="J16" s="68">
        <f t="shared" si="3"/>
        <v>30</v>
      </c>
      <c r="K16" s="88" t="str">
        <f t="shared" si="2"/>
        <v>Tiếp tục phát triển</v>
      </c>
      <c r="L16" s="17">
        <v>802</v>
      </c>
      <c r="M16" s="17"/>
      <c r="N16" s="17"/>
      <c r="O16" s="17"/>
      <c r="P16" s="17"/>
      <c r="Q16" s="17"/>
      <c r="R16" s="17"/>
      <c r="S16" s="17"/>
      <c r="T16" s="17"/>
      <c r="U16" s="17"/>
      <c r="V16" s="13"/>
      <c r="W16" s="13"/>
      <c r="X16" s="13"/>
      <c r="Y16" s="13"/>
      <c r="Z16" s="13"/>
      <c r="AA16" s="13"/>
      <c r="AB16" s="13"/>
    </row>
    <row r="17" spans="1:28" s="7" customFormat="1" ht="16.5">
      <c r="A17" s="56">
        <f t="shared" si="1"/>
        <v>14</v>
      </c>
      <c r="B17" s="8" t="s">
        <v>1113</v>
      </c>
      <c r="C17" s="12" t="s">
        <v>248</v>
      </c>
      <c r="D17" s="12" t="s">
        <v>297</v>
      </c>
      <c r="E17" s="12" t="s">
        <v>320</v>
      </c>
      <c r="F17" s="66">
        <v>220</v>
      </c>
      <c r="G17" s="12" t="s">
        <v>349</v>
      </c>
      <c r="H17" s="55">
        <f>_xlfn.SUMIFS('[3]TL'!$G$3:$G$120,'[3]TL'!$B$3:$B$120,B17,'[3]TL'!$E$3:$E$120,E17)</f>
        <v>30</v>
      </c>
      <c r="I17" s="86">
        <v>60</v>
      </c>
      <c r="J17" s="68">
        <f t="shared" si="3"/>
        <v>30</v>
      </c>
      <c r="K17" s="88" t="str">
        <f t="shared" si="2"/>
        <v>Tiếp tục phát triển</v>
      </c>
      <c r="L17" s="100">
        <v>801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65"/>
      <c r="W17" s="165"/>
      <c r="X17" s="165"/>
      <c r="Y17" s="165"/>
      <c r="Z17" s="165"/>
      <c r="AA17" s="165"/>
      <c r="AB17" s="165"/>
    </row>
    <row r="18" spans="1:28" s="172" customFormat="1" ht="49.5">
      <c r="A18" s="56">
        <f t="shared" si="1"/>
        <v>15</v>
      </c>
      <c r="B18" s="159" t="s">
        <v>518</v>
      </c>
      <c r="C18" s="164" t="s">
        <v>293</v>
      </c>
      <c r="D18" s="164" t="s">
        <v>297</v>
      </c>
      <c r="E18" s="164" t="s">
        <v>259</v>
      </c>
      <c r="F18" s="156">
        <v>260</v>
      </c>
      <c r="G18" s="164" t="s">
        <v>519</v>
      </c>
      <c r="H18" s="55">
        <f>_xlfn.SUMIFS('[3]TL'!$G$3:$G$120,'[3]TL'!$B$3:$B$120,B18,'[3]TL'!$E$3:$E$120,E18)</f>
        <v>0</v>
      </c>
      <c r="I18" s="156">
        <v>90</v>
      </c>
      <c r="J18" s="156">
        <f t="shared" si="3"/>
        <v>90</v>
      </c>
      <c r="K18" s="160" t="str">
        <f t="shared" si="2"/>
        <v>Tiếp tục phát triển</v>
      </c>
      <c r="L18" s="157"/>
      <c r="M18" s="157">
        <v>1184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</row>
    <row r="19" spans="1:28" s="475" customFormat="1" ht="148.5">
      <c r="A19" s="465">
        <f t="shared" si="1"/>
        <v>16</v>
      </c>
      <c r="B19" s="466" t="s">
        <v>520</v>
      </c>
      <c r="C19" s="467" t="s">
        <v>293</v>
      </c>
      <c r="D19" s="467" t="s">
        <v>297</v>
      </c>
      <c r="E19" s="467" t="s">
        <v>253</v>
      </c>
      <c r="F19" s="468">
        <v>285</v>
      </c>
      <c r="G19" s="467" t="s">
        <v>1625</v>
      </c>
      <c r="H19" s="55">
        <f>_xlfn.SUMIFS('[3]TL'!$G$3:$G$120,'[3]TL'!$B$3:$B$120,B19,'[3]TL'!$E$3:$E$120,E19)</f>
        <v>0</v>
      </c>
      <c r="I19" s="468">
        <v>300</v>
      </c>
      <c r="J19" s="468">
        <f t="shared" si="3"/>
        <v>300</v>
      </c>
      <c r="K19" s="470" t="str">
        <f>IF(J19&gt;0,"Tiếp tục phát triển","Lưu lượng đã hết")</f>
        <v>Tiếp tục phát triển</v>
      </c>
      <c r="L19" s="471"/>
      <c r="M19" s="471">
        <v>1185</v>
      </c>
      <c r="N19" s="472"/>
      <c r="O19" s="472"/>
      <c r="P19" s="472"/>
      <c r="Q19" s="472"/>
      <c r="R19" s="472"/>
      <c r="S19" s="473" t="s">
        <v>1664</v>
      </c>
      <c r="T19" s="472"/>
      <c r="U19" s="472"/>
      <c r="V19" s="474"/>
      <c r="W19" s="474"/>
      <c r="X19" s="474"/>
      <c r="Y19" s="474"/>
      <c r="Z19" s="474"/>
      <c r="AA19" s="474"/>
      <c r="AB19" s="474"/>
    </row>
    <row r="20" spans="1:28" s="57" customFormat="1" ht="49.5">
      <c r="A20" s="56">
        <f t="shared" si="1"/>
        <v>17</v>
      </c>
      <c r="B20" s="18" t="s">
        <v>923</v>
      </c>
      <c r="C20" s="9" t="s">
        <v>293</v>
      </c>
      <c r="D20" s="9" t="s">
        <v>297</v>
      </c>
      <c r="E20" s="9" t="s">
        <v>794</v>
      </c>
      <c r="F20" s="10">
        <v>220</v>
      </c>
      <c r="G20" s="9" t="s">
        <v>1974</v>
      </c>
      <c r="H20" s="55">
        <f>_xlfn.SUMIFS('[3]TL'!$G$3:$G$120,'[3]TL'!$B$3:$B$120,B20,'[3]TL'!$E$3:$E$120,E20)</f>
        <v>120</v>
      </c>
      <c r="I20" s="10">
        <v>210</v>
      </c>
      <c r="J20" s="10">
        <f t="shared" si="3"/>
        <v>90</v>
      </c>
      <c r="K20" s="88" t="str">
        <f>IF(J20&gt;0,"Tiếp tục phát triển","Lưu lượng đã hết")</f>
        <v>Tiếp tục phát triển</v>
      </c>
      <c r="L20" s="17"/>
      <c r="M20" s="17"/>
      <c r="N20" s="13">
        <v>2637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s="7" customFormat="1" ht="165">
      <c r="A21" s="56">
        <f t="shared" si="1"/>
        <v>18</v>
      </c>
      <c r="B21" s="18" t="s">
        <v>811</v>
      </c>
      <c r="C21" s="12" t="s">
        <v>202</v>
      </c>
      <c r="D21" s="12" t="s">
        <v>297</v>
      </c>
      <c r="E21" s="12" t="s">
        <v>317</v>
      </c>
      <c r="F21" s="66">
        <v>380</v>
      </c>
      <c r="G21" s="12" t="s">
        <v>812</v>
      </c>
      <c r="H21" s="55">
        <f>_xlfn.SUMIFS('[3]TL'!$G$3:$G$120,'[3]TL'!$B$3:$B$120,B21,'[3]TL'!$E$3:$E$120,E21)</f>
        <v>90</v>
      </c>
      <c r="I21" s="86">
        <v>120</v>
      </c>
      <c r="J21" s="68">
        <f t="shared" si="3"/>
        <v>30</v>
      </c>
      <c r="K21" s="88" t="str">
        <f t="shared" si="2"/>
        <v>Tiếp tục phát triển</v>
      </c>
      <c r="L21" s="100">
        <v>848</v>
      </c>
      <c r="M21" s="100"/>
      <c r="N21" s="88" t="s">
        <v>806</v>
      </c>
      <c r="O21" s="100"/>
      <c r="P21" s="100"/>
      <c r="Q21" s="100"/>
      <c r="R21" s="100"/>
      <c r="S21" s="100"/>
      <c r="T21" s="100"/>
      <c r="U21" s="100"/>
      <c r="V21" s="191"/>
      <c r="W21" s="191"/>
      <c r="X21" s="191"/>
      <c r="Y21" s="191"/>
      <c r="Z21" s="191"/>
      <c r="AA21" s="191"/>
      <c r="AB21" s="191"/>
    </row>
    <row r="22" spans="1:28" s="7" customFormat="1" ht="16.5">
      <c r="A22" s="56">
        <f t="shared" si="1"/>
        <v>19</v>
      </c>
      <c r="B22" s="18" t="s">
        <v>1182</v>
      </c>
      <c r="C22" s="12" t="s">
        <v>202</v>
      </c>
      <c r="D22" s="12" t="s">
        <v>297</v>
      </c>
      <c r="E22" s="12" t="s">
        <v>386</v>
      </c>
      <c r="F22" s="66">
        <v>503</v>
      </c>
      <c r="G22" s="12" t="s">
        <v>337</v>
      </c>
      <c r="H22" s="55">
        <f>_xlfn.SUMIFS('[3]TL'!$G$3:$G$120,'[3]TL'!$B$3:$B$120,B22,'[3]TL'!$E$3:$E$120,E22)</f>
        <v>0</v>
      </c>
      <c r="I22" s="86">
        <v>90</v>
      </c>
      <c r="J22" s="68">
        <f t="shared" si="3"/>
        <v>90</v>
      </c>
      <c r="K22" s="88" t="str">
        <f>IF(J22&gt;0,"Tiếp tục phát triển","Lưu lượng đã hết")</f>
        <v>Tiếp tục phát triển</v>
      </c>
      <c r="L22" s="100">
        <v>847</v>
      </c>
      <c r="M22" s="100"/>
      <c r="N22" s="100"/>
      <c r="O22" s="100"/>
      <c r="P22" s="100"/>
      <c r="Q22" s="100"/>
      <c r="R22" s="100"/>
      <c r="S22" s="100"/>
      <c r="T22" s="100"/>
      <c r="U22" s="100"/>
      <c r="V22" s="191"/>
      <c r="W22" s="191"/>
      <c r="X22" s="191"/>
      <c r="Y22" s="191"/>
      <c r="Z22" s="191"/>
      <c r="AA22" s="191"/>
      <c r="AB22" s="191"/>
    </row>
    <row r="23" spans="1:28" s="7" customFormat="1" ht="148.5">
      <c r="A23" s="56">
        <f t="shared" si="1"/>
        <v>20</v>
      </c>
      <c r="B23" s="18" t="s">
        <v>1405</v>
      </c>
      <c r="C23" s="12" t="s">
        <v>202</v>
      </c>
      <c r="D23" s="12" t="s">
        <v>297</v>
      </c>
      <c r="E23" s="12" t="s">
        <v>563</v>
      </c>
      <c r="F23" s="66">
        <v>455</v>
      </c>
      <c r="G23" s="12" t="s">
        <v>1406</v>
      </c>
      <c r="H23" s="55">
        <f>_xlfn.SUMIFS('[3]TL'!$G$3:$G$120,'[3]TL'!$B$3:$B$120,B23,'[3]TL'!$E$3:$E$120,E23)</f>
        <v>30</v>
      </c>
      <c r="I23" s="86">
        <v>60</v>
      </c>
      <c r="J23" s="68">
        <f t="shared" si="3"/>
        <v>30</v>
      </c>
      <c r="K23" s="88" t="str">
        <f>IF(J23&gt;0,"Tiếp tục phát triển","Lưu lượng đã hết")</f>
        <v>Tiếp tục phát triển</v>
      </c>
      <c r="L23" s="100"/>
      <c r="M23" s="100"/>
      <c r="N23" s="100"/>
      <c r="O23" s="100"/>
      <c r="P23" s="91">
        <v>4001</v>
      </c>
      <c r="Q23" s="100"/>
      <c r="R23" s="100"/>
      <c r="S23" s="100"/>
      <c r="T23" s="100"/>
      <c r="U23" s="100"/>
      <c r="V23" s="13"/>
      <c r="W23" s="13"/>
      <c r="X23" s="13"/>
      <c r="Y23" s="13"/>
      <c r="Z23" s="13"/>
      <c r="AA23" s="13"/>
      <c r="AB23" s="13"/>
    </row>
    <row r="24" spans="1:28" s="158" customFormat="1" ht="66">
      <c r="A24" s="56">
        <f t="shared" si="1"/>
        <v>21</v>
      </c>
      <c r="B24" s="153" t="s">
        <v>552</v>
      </c>
      <c r="C24" s="154" t="s">
        <v>291</v>
      </c>
      <c r="D24" s="154" t="s">
        <v>297</v>
      </c>
      <c r="E24" s="154" t="s">
        <v>803</v>
      </c>
      <c r="F24" s="155">
        <v>465</v>
      </c>
      <c r="G24" s="154" t="s">
        <v>553</v>
      </c>
      <c r="H24" s="55">
        <f>_xlfn.SUMIFS('[3]TL'!$G$3:$G$120,'[3]TL'!$B$3:$B$120,B24,'[3]TL'!$E$3:$E$120,E24)</f>
        <v>0</v>
      </c>
      <c r="I24" s="162">
        <v>60</v>
      </c>
      <c r="J24" s="156">
        <f t="shared" si="3"/>
        <v>60</v>
      </c>
      <c r="K24" s="160" t="str">
        <f>IF(J24&gt;0,"Tiếp tục phát triển","Lưu lượng đã hết")</f>
        <v>Tiếp tục phát triển</v>
      </c>
      <c r="L24" s="157"/>
      <c r="M24" s="157">
        <v>1202</v>
      </c>
      <c r="N24" s="165"/>
      <c r="O24" s="165"/>
      <c r="P24" s="165"/>
      <c r="Q24" s="165"/>
      <c r="R24" s="165"/>
      <c r="S24" s="165"/>
      <c r="T24" s="165"/>
      <c r="U24" s="165"/>
      <c r="V24" s="13"/>
      <c r="W24" s="13"/>
      <c r="X24" s="13"/>
      <c r="Y24" s="13"/>
      <c r="Z24" s="13"/>
      <c r="AA24" s="13"/>
      <c r="AB24" s="13"/>
    </row>
    <row r="25" spans="1:28" s="485" customFormat="1" ht="66">
      <c r="A25" s="465"/>
      <c r="B25" s="476" t="s">
        <v>1114</v>
      </c>
      <c r="C25" s="477" t="s">
        <v>302</v>
      </c>
      <c r="D25" s="477" t="s">
        <v>297</v>
      </c>
      <c r="E25" s="477" t="s">
        <v>309</v>
      </c>
      <c r="F25" s="478">
        <v>640</v>
      </c>
      <c r="G25" s="477" t="s">
        <v>181</v>
      </c>
      <c r="H25" s="55">
        <f>_xlfn.SUMIFS('[3]TL'!$G$3:$G$120,'[3]TL'!$B$3:$B$120,B25,'[3]TL'!$E$3:$E$120,E25)</f>
        <v>0</v>
      </c>
      <c r="I25" s="479">
        <v>0</v>
      </c>
      <c r="J25" s="480">
        <f t="shared" si="3"/>
        <v>0</v>
      </c>
      <c r="K25" s="481" t="s">
        <v>351</v>
      </c>
      <c r="L25" s="482" t="s">
        <v>188</v>
      </c>
      <c r="M25" s="483"/>
      <c r="N25" s="484"/>
      <c r="O25" s="484"/>
      <c r="P25" s="484"/>
      <c r="Q25" s="484"/>
      <c r="R25" s="484"/>
      <c r="S25" s="484"/>
      <c r="T25" s="484"/>
      <c r="U25" s="484"/>
      <c r="V25" s="474"/>
      <c r="W25" s="474"/>
      <c r="X25" s="474"/>
      <c r="Y25" s="474"/>
      <c r="Z25" s="474"/>
      <c r="AA25" s="474"/>
      <c r="AB25" s="474"/>
    </row>
    <row r="26" spans="1:28" s="168" customFormat="1" ht="49.5">
      <c r="A26" s="56">
        <f>A24+1</f>
        <v>22</v>
      </c>
      <c r="B26" s="153" t="s">
        <v>446</v>
      </c>
      <c r="C26" s="154" t="s">
        <v>237</v>
      </c>
      <c r="D26" s="154" t="s">
        <v>297</v>
      </c>
      <c r="E26" s="154" t="s">
        <v>1024</v>
      </c>
      <c r="F26" s="175">
        <v>315</v>
      </c>
      <c r="G26" s="160" t="s">
        <v>447</v>
      </c>
      <c r="H26" s="55">
        <f>_xlfn.SUMIFS('[3]TL'!$G$3:$G$120,'[3]TL'!$B$3:$B$120,B26,'[3]TL'!$E$3:$E$120,E26)</f>
        <v>0</v>
      </c>
      <c r="I26" s="161">
        <v>150</v>
      </c>
      <c r="J26" s="156">
        <f t="shared" si="3"/>
        <v>150</v>
      </c>
      <c r="K26" s="160" t="str">
        <f aca="true" t="shared" si="4" ref="K26:K44">IF(J26&gt;0,"Tiếp tục phát triển","Lưu lượng đã hết")</f>
        <v>Tiếp tục phát triển</v>
      </c>
      <c r="L26" s="157"/>
      <c r="M26" s="157">
        <v>763</v>
      </c>
      <c r="N26" s="157"/>
      <c r="O26" s="157"/>
      <c r="P26" s="157"/>
      <c r="Q26" s="157"/>
      <c r="R26" s="157"/>
      <c r="S26" s="157"/>
      <c r="T26" s="157"/>
      <c r="U26" s="157"/>
      <c r="V26" s="196"/>
      <c r="W26" s="196"/>
      <c r="X26" s="196"/>
      <c r="Y26" s="196"/>
      <c r="Z26" s="196"/>
      <c r="AA26" s="196"/>
      <c r="AB26" s="196"/>
    </row>
    <row r="27" spans="1:28" s="168" customFormat="1" ht="66">
      <c r="A27" s="56">
        <f t="shared" si="1"/>
        <v>23</v>
      </c>
      <c r="B27" s="153" t="s">
        <v>1384</v>
      </c>
      <c r="C27" s="154" t="s">
        <v>237</v>
      </c>
      <c r="D27" s="154" t="s">
        <v>297</v>
      </c>
      <c r="E27" s="154" t="s">
        <v>1383</v>
      </c>
      <c r="F27" s="175">
        <v>310</v>
      </c>
      <c r="G27" s="160" t="s">
        <v>1385</v>
      </c>
      <c r="H27" s="55">
        <f>_xlfn.SUMIFS('[3]TL'!$G$3:$G$120,'[3]TL'!$B$3:$B$120,B27,'[3]TL'!$E$3:$E$120,E27)</f>
        <v>0</v>
      </c>
      <c r="I27" s="161">
        <v>90</v>
      </c>
      <c r="J27" s="156">
        <f t="shared" si="3"/>
        <v>90</v>
      </c>
      <c r="K27" s="160" t="str">
        <f>IF(J27&gt;0,"Tiếp tục phát triển","Lưu lượng đã hết")</f>
        <v>Tiếp tục phát triển</v>
      </c>
      <c r="L27" s="157"/>
      <c r="M27" s="157"/>
      <c r="N27" s="157"/>
      <c r="O27" s="157"/>
      <c r="P27" s="186">
        <v>3877</v>
      </c>
      <c r="Q27" s="157"/>
      <c r="R27" s="157"/>
      <c r="S27" s="157"/>
      <c r="T27" s="157"/>
      <c r="U27" s="157"/>
      <c r="V27" s="13"/>
      <c r="W27" s="13"/>
      <c r="X27" s="13"/>
      <c r="Y27" s="13"/>
      <c r="Z27" s="13"/>
      <c r="AA27" s="13"/>
      <c r="AB27" s="13"/>
    </row>
    <row r="28" spans="1:28" s="168" customFormat="1" ht="66">
      <c r="A28" s="56">
        <f t="shared" si="1"/>
        <v>24</v>
      </c>
      <c r="B28" s="153" t="s">
        <v>528</v>
      </c>
      <c r="C28" s="164" t="s">
        <v>238</v>
      </c>
      <c r="D28" s="164" t="s">
        <v>297</v>
      </c>
      <c r="E28" s="164" t="s">
        <v>217</v>
      </c>
      <c r="F28" s="167">
        <v>365</v>
      </c>
      <c r="G28" s="160" t="s">
        <v>529</v>
      </c>
      <c r="H28" s="55">
        <f>_xlfn.SUMIFS('[3]TL'!$G$3:$G$120,'[3]TL'!$B$3:$B$120,B28,'[3]TL'!$E$3:$E$120,E28)</f>
        <v>30</v>
      </c>
      <c r="I28" s="161">
        <v>45</v>
      </c>
      <c r="J28" s="156">
        <f t="shared" si="3"/>
        <v>15</v>
      </c>
      <c r="K28" s="160" t="str">
        <f t="shared" si="4"/>
        <v>Tiếp tục phát triển</v>
      </c>
      <c r="L28" s="157"/>
      <c r="M28" s="157">
        <v>1191</v>
      </c>
      <c r="N28" s="157"/>
      <c r="O28" s="157"/>
      <c r="P28" s="157"/>
      <c r="Q28" s="157"/>
      <c r="R28" s="157"/>
      <c r="S28" s="157"/>
      <c r="T28" s="157"/>
      <c r="U28" s="157"/>
      <c r="V28" s="165"/>
      <c r="W28" s="165"/>
      <c r="X28" s="165"/>
      <c r="Y28" s="165"/>
      <c r="Z28" s="165"/>
      <c r="AA28" s="165"/>
      <c r="AB28" s="165"/>
    </row>
    <row r="29" spans="1:28" s="168" customFormat="1" ht="82.5">
      <c r="A29" s="56">
        <f t="shared" si="1"/>
        <v>25</v>
      </c>
      <c r="B29" s="153" t="s">
        <v>1485</v>
      </c>
      <c r="C29" s="164" t="s">
        <v>238</v>
      </c>
      <c r="D29" s="164" t="s">
        <v>297</v>
      </c>
      <c r="E29" s="164" t="s">
        <v>223</v>
      </c>
      <c r="F29" s="167">
        <v>375</v>
      </c>
      <c r="G29" s="160" t="s">
        <v>1486</v>
      </c>
      <c r="H29" s="55">
        <f>_xlfn.SUMIFS('[3]TL'!$G$3:$G$120,'[3]TL'!$B$3:$B$120,B29,'[3]TL'!$E$3:$E$120,E29)</f>
        <v>0</v>
      </c>
      <c r="I29" s="161">
        <v>60</v>
      </c>
      <c r="J29" s="156">
        <f>I29-H29</f>
        <v>60</v>
      </c>
      <c r="K29" s="160" t="str">
        <f>IF(J29&gt;0,"Tiếp tục phát triển","Lưu lượng đã hết")</f>
        <v>Tiếp tục phát triển</v>
      </c>
      <c r="L29" s="157"/>
      <c r="M29" s="157"/>
      <c r="N29" s="157"/>
      <c r="O29" s="157"/>
      <c r="P29" s="157"/>
      <c r="Q29" s="157">
        <v>4581</v>
      </c>
      <c r="R29" s="157"/>
      <c r="S29" s="157"/>
      <c r="T29" s="157"/>
      <c r="U29" s="157"/>
      <c r="V29" s="165"/>
      <c r="W29" s="165"/>
      <c r="X29" s="165"/>
      <c r="Y29" s="165"/>
      <c r="Z29" s="165"/>
      <c r="AA29" s="165"/>
      <c r="AB29" s="165"/>
    </row>
    <row r="30" spans="1:28" s="381" customFormat="1" ht="132">
      <c r="A30" s="371"/>
      <c r="B30" s="372" t="s">
        <v>1834</v>
      </c>
      <c r="C30" s="373" t="s">
        <v>238</v>
      </c>
      <c r="D30" s="373" t="s">
        <v>297</v>
      </c>
      <c r="E30" s="373" t="s">
        <v>1289</v>
      </c>
      <c r="F30" s="374">
        <v>298</v>
      </c>
      <c r="G30" s="375" t="s">
        <v>1835</v>
      </c>
      <c r="H30" s="55">
        <f>_xlfn.SUMIFS('[3]TL'!$G$3:$G$120,'[3]TL'!$B$3:$B$120,B30,'[3]TL'!$E$3:$E$120,E30)</f>
        <v>30</v>
      </c>
      <c r="I30" s="376">
        <v>60</v>
      </c>
      <c r="J30" s="377">
        <f>I30-H30</f>
        <v>30</v>
      </c>
      <c r="K30" s="375" t="str">
        <f>IF(J30&gt;0,"Tiếp tục phát triển","Lưu lượng đã hết")</f>
        <v>Tiếp tục phát triển</v>
      </c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9"/>
      <c r="W30" s="380"/>
      <c r="X30" s="380"/>
      <c r="Y30" s="380"/>
      <c r="Z30" s="380"/>
      <c r="AA30" s="380"/>
      <c r="AB30" s="380"/>
    </row>
    <row r="31" spans="1:28" s="344" customFormat="1" ht="99">
      <c r="A31" s="335"/>
      <c r="B31" s="336" t="s">
        <v>1893</v>
      </c>
      <c r="C31" s="337" t="s">
        <v>249</v>
      </c>
      <c r="D31" s="337" t="s">
        <v>297</v>
      </c>
      <c r="E31" s="337" t="s">
        <v>222</v>
      </c>
      <c r="F31" s="338">
        <v>270</v>
      </c>
      <c r="G31" s="339" t="s">
        <v>1894</v>
      </c>
      <c r="H31" s="55">
        <f>_xlfn.SUMIFS('[3]TL'!$G$3:$G$120,'[3]TL'!$B$3:$B$120,B31,'[3]TL'!$E$3:$E$120,E31)</f>
        <v>30</v>
      </c>
      <c r="I31" s="340">
        <v>30</v>
      </c>
      <c r="J31" s="341">
        <f>I31-H31</f>
        <v>0</v>
      </c>
      <c r="K31" s="339" t="str">
        <f>IF(J31&gt;0,"Tiếp tục phát triển","Lưu lượng đã hết")</f>
        <v>Lưu lượng đã hết</v>
      </c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3"/>
      <c r="W31" s="345"/>
      <c r="X31" s="345"/>
      <c r="Y31" s="345"/>
      <c r="Z31" s="345"/>
      <c r="AA31" s="345"/>
      <c r="AB31" s="345"/>
    </row>
    <row r="32" spans="1:28" s="158" customFormat="1" ht="49.5">
      <c r="A32" s="56">
        <f>A29+1</f>
        <v>26</v>
      </c>
      <c r="B32" s="153" t="s">
        <v>542</v>
      </c>
      <c r="C32" s="164" t="s">
        <v>249</v>
      </c>
      <c r="D32" s="164" t="s">
        <v>297</v>
      </c>
      <c r="E32" s="164" t="s">
        <v>216</v>
      </c>
      <c r="F32" s="156">
        <v>375</v>
      </c>
      <c r="G32" s="243" t="s">
        <v>546</v>
      </c>
      <c r="H32" s="55">
        <f>_xlfn.SUMIFS('[3]TL'!$G$3:$G$120,'[3]TL'!$B$3:$B$120,B32,'[3]TL'!$E$3:$E$120,E32)</f>
        <v>0</v>
      </c>
      <c r="I32" s="156">
        <v>15</v>
      </c>
      <c r="J32" s="156">
        <f t="shared" si="3"/>
        <v>15</v>
      </c>
      <c r="K32" s="154" t="str">
        <f t="shared" si="4"/>
        <v>Tiếp tục phát triển</v>
      </c>
      <c r="L32" s="157"/>
      <c r="M32" s="157">
        <v>1197</v>
      </c>
      <c r="N32" s="165"/>
      <c r="O32" s="165"/>
      <c r="P32" s="165"/>
      <c r="Q32" s="165"/>
      <c r="R32" s="165"/>
      <c r="S32" s="165"/>
      <c r="T32" s="165"/>
      <c r="U32" s="165"/>
      <c r="V32" s="196"/>
      <c r="W32" s="196"/>
      <c r="X32" s="196"/>
      <c r="Y32" s="196"/>
      <c r="Z32" s="196"/>
      <c r="AA32" s="196"/>
      <c r="AB32" s="196"/>
    </row>
    <row r="33" spans="1:28" s="158" customFormat="1" ht="49.5">
      <c r="A33" s="56">
        <f t="shared" si="1"/>
        <v>27</v>
      </c>
      <c r="B33" s="153" t="s">
        <v>543</v>
      </c>
      <c r="C33" s="164" t="s">
        <v>249</v>
      </c>
      <c r="D33" s="164" t="s">
        <v>297</v>
      </c>
      <c r="E33" s="164" t="s">
        <v>254</v>
      </c>
      <c r="F33" s="156">
        <v>315</v>
      </c>
      <c r="G33" s="243" t="s">
        <v>547</v>
      </c>
      <c r="H33" s="55">
        <f>_xlfn.SUMIFS('[3]TL'!$G$3:$G$120,'[3]TL'!$B$3:$B$120,B33,'[3]TL'!$E$3:$E$120,E33)</f>
        <v>0</v>
      </c>
      <c r="I33" s="156">
        <v>45</v>
      </c>
      <c r="J33" s="156">
        <f t="shared" si="3"/>
        <v>45</v>
      </c>
      <c r="K33" s="154" t="str">
        <f t="shared" si="4"/>
        <v>Tiếp tục phát triển</v>
      </c>
      <c r="L33" s="157"/>
      <c r="M33" s="157">
        <v>1198</v>
      </c>
      <c r="N33" s="165"/>
      <c r="O33" s="165"/>
      <c r="P33" s="165"/>
      <c r="Q33" s="165"/>
      <c r="R33" s="165"/>
      <c r="S33" s="165"/>
      <c r="T33" s="165"/>
      <c r="U33" s="165"/>
      <c r="V33" s="13"/>
      <c r="W33" s="13"/>
      <c r="X33" s="13"/>
      <c r="Y33" s="13"/>
      <c r="Z33" s="13"/>
      <c r="AA33" s="13"/>
      <c r="AB33" s="13"/>
    </row>
    <row r="34" spans="1:28" s="158" customFormat="1" ht="66">
      <c r="A34" s="56">
        <f t="shared" si="1"/>
        <v>28</v>
      </c>
      <c r="B34" s="153" t="s">
        <v>543</v>
      </c>
      <c r="C34" s="164" t="s">
        <v>249</v>
      </c>
      <c r="D34" s="164" t="s">
        <v>297</v>
      </c>
      <c r="E34" s="164" t="s">
        <v>254</v>
      </c>
      <c r="F34" s="156">
        <v>410</v>
      </c>
      <c r="G34" s="243" t="s">
        <v>1293</v>
      </c>
      <c r="H34" s="55">
        <f>_xlfn.SUMIFS('[3]TL'!$G$3:$G$120,'[3]TL'!$B$3:$B$120,B34,'[3]TL'!$E$3:$E$120,E34)</f>
        <v>0</v>
      </c>
      <c r="I34" s="156">
        <v>120</v>
      </c>
      <c r="J34" s="156">
        <f t="shared" si="3"/>
        <v>120</v>
      </c>
      <c r="K34" s="154" t="str">
        <f>IF(J34&gt;0,"Tiếp tục phát triển","Lưu lượng đã hết")</f>
        <v>Tiếp tục phát triển</v>
      </c>
      <c r="L34" s="157"/>
      <c r="M34" s="157">
        <v>1198</v>
      </c>
      <c r="N34" s="165"/>
      <c r="O34" s="165">
        <v>3388</v>
      </c>
      <c r="P34" s="165"/>
      <c r="Q34" s="165"/>
      <c r="R34" s="165"/>
      <c r="S34" s="165"/>
      <c r="T34" s="165"/>
      <c r="U34" s="165"/>
      <c r="V34" s="13"/>
      <c r="W34" s="13"/>
      <c r="X34" s="13"/>
      <c r="Y34" s="13"/>
      <c r="Z34" s="13"/>
      <c r="AA34" s="13"/>
      <c r="AB34" s="13"/>
    </row>
    <row r="35" spans="1:28" s="158" customFormat="1" ht="115.5">
      <c r="A35" s="56">
        <f t="shared" si="1"/>
        <v>29</v>
      </c>
      <c r="B35" s="153" t="s">
        <v>1294</v>
      </c>
      <c r="C35" s="164" t="s">
        <v>249</v>
      </c>
      <c r="D35" s="164" t="s">
        <v>297</v>
      </c>
      <c r="E35" s="164" t="s">
        <v>540</v>
      </c>
      <c r="F35" s="156">
        <v>420</v>
      </c>
      <c r="G35" s="243" t="s">
        <v>1368</v>
      </c>
      <c r="H35" s="55">
        <f>_xlfn.SUMIFS('[3]TL'!$G$3:$G$120,'[3]TL'!$B$3:$B$120,B35,'[3]TL'!$E$3:$E$120,E35)</f>
        <v>30</v>
      </c>
      <c r="I35" s="156">
        <v>30</v>
      </c>
      <c r="J35" s="156">
        <f t="shared" si="3"/>
        <v>0</v>
      </c>
      <c r="K35" s="154" t="str">
        <f>IF(J35&gt;0,"Tiếp tục phát triển","Lưu lượng đã hết")</f>
        <v>Lưu lượng đã hết</v>
      </c>
      <c r="L35" s="157"/>
      <c r="M35" s="157"/>
      <c r="N35" s="165"/>
      <c r="O35" s="165">
        <v>3389</v>
      </c>
      <c r="P35" s="165"/>
      <c r="Q35" s="165"/>
      <c r="R35" s="165"/>
      <c r="S35" s="165"/>
      <c r="T35" s="165"/>
      <c r="U35" s="165"/>
      <c r="V35" s="13"/>
      <c r="W35" s="13"/>
      <c r="X35" s="13"/>
      <c r="Y35" s="13"/>
      <c r="Z35" s="13"/>
      <c r="AA35" s="13"/>
      <c r="AB35" s="13"/>
    </row>
    <row r="36" spans="1:28" s="187" customFormat="1" ht="49.5">
      <c r="A36" s="56">
        <f t="shared" si="1"/>
        <v>30</v>
      </c>
      <c r="B36" s="153" t="s">
        <v>755</v>
      </c>
      <c r="C36" s="154" t="s">
        <v>277</v>
      </c>
      <c r="D36" s="154" t="s">
        <v>297</v>
      </c>
      <c r="E36" s="154" t="s">
        <v>283</v>
      </c>
      <c r="F36" s="155">
        <v>300</v>
      </c>
      <c r="G36" s="154" t="s">
        <v>756</v>
      </c>
      <c r="H36" s="55">
        <f>_xlfn.SUMIFS('[3]TL'!$G$3:$G$120,'[3]TL'!$B$3:$B$120,B36,'[3]TL'!$E$3:$E$120,E36)</f>
        <v>0</v>
      </c>
      <c r="I36" s="163">
        <v>120</v>
      </c>
      <c r="J36" s="156">
        <f t="shared" si="3"/>
        <v>120</v>
      </c>
      <c r="K36" s="160" t="str">
        <f t="shared" si="4"/>
        <v>Tiếp tục phát triển</v>
      </c>
      <c r="L36" s="157"/>
      <c r="M36" s="157">
        <v>1304</v>
      </c>
      <c r="N36" s="193"/>
      <c r="O36" s="193"/>
      <c r="P36" s="193"/>
      <c r="Q36" s="193"/>
      <c r="R36" s="193"/>
      <c r="S36" s="193"/>
      <c r="T36" s="193"/>
      <c r="U36" s="193"/>
      <c r="V36" s="266"/>
      <c r="W36" s="266"/>
      <c r="X36" s="266"/>
      <c r="Y36" s="266"/>
      <c r="Z36" s="266"/>
      <c r="AA36" s="266"/>
      <c r="AB36" s="266"/>
    </row>
    <row r="37" spans="1:28" s="187" customFormat="1" ht="33">
      <c r="A37" s="56">
        <f t="shared" si="1"/>
        <v>31</v>
      </c>
      <c r="B37" s="153" t="s">
        <v>1519</v>
      </c>
      <c r="C37" s="154" t="s">
        <v>277</v>
      </c>
      <c r="D37" s="154" t="s">
        <v>297</v>
      </c>
      <c r="E37" s="154" t="s">
        <v>753</v>
      </c>
      <c r="F37" s="155">
        <v>336</v>
      </c>
      <c r="G37" s="154" t="s">
        <v>1520</v>
      </c>
      <c r="H37" s="55">
        <f>_xlfn.SUMIFS('[3]TL'!$G$3:$G$120,'[3]TL'!$B$3:$B$120,B37,'[3]TL'!$E$3:$E$120,E37)</f>
        <v>0</v>
      </c>
      <c r="I37" s="163">
        <v>120</v>
      </c>
      <c r="J37" s="156">
        <f t="shared" si="3"/>
        <v>120</v>
      </c>
      <c r="K37" s="160" t="str">
        <f t="shared" si="4"/>
        <v>Tiếp tục phát triển</v>
      </c>
      <c r="L37" s="157"/>
      <c r="M37" s="157"/>
      <c r="N37" s="193"/>
      <c r="O37" s="193"/>
      <c r="P37" s="193"/>
      <c r="Q37" s="165">
        <v>4594</v>
      </c>
      <c r="R37" s="165"/>
      <c r="S37" s="193"/>
      <c r="T37" s="193"/>
      <c r="U37" s="193"/>
      <c r="V37" s="302"/>
      <c r="W37" s="302"/>
      <c r="X37" s="302"/>
      <c r="Y37" s="302"/>
      <c r="Z37" s="302"/>
      <c r="AA37" s="302"/>
      <c r="AB37" s="302"/>
    </row>
    <row r="38" spans="1:28" s="72" customFormat="1" ht="31.5">
      <c r="A38" s="56">
        <f t="shared" si="1"/>
        <v>32</v>
      </c>
      <c r="B38" s="114" t="s">
        <v>1416</v>
      </c>
      <c r="C38" s="78" t="s">
        <v>212</v>
      </c>
      <c r="D38" s="78" t="s">
        <v>297</v>
      </c>
      <c r="E38" s="78" t="s">
        <v>1417</v>
      </c>
      <c r="F38" s="118">
        <v>115</v>
      </c>
      <c r="G38" s="78" t="s">
        <v>1418</v>
      </c>
      <c r="H38" s="55">
        <f>_xlfn.SUMIFS('[3]TL'!$G$3:$G$120,'[3]TL'!$B$3:$B$120,B38,'[3]TL'!$E$3:$E$120,E38)</f>
        <v>0</v>
      </c>
      <c r="I38" s="118">
        <v>60</v>
      </c>
      <c r="J38" s="118">
        <f t="shared" si="3"/>
        <v>60</v>
      </c>
      <c r="K38" s="115" t="str">
        <f t="shared" si="4"/>
        <v>Tiếp tục phát triển</v>
      </c>
      <c r="L38" s="100"/>
      <c r="M38" s="100"/>
      <c r="N38" s="121"/>
      <c r="O38" s="121"/>
      <c r="P38" s="121">
        <v>4006</v>
      </c>
      <c r="Q38" s="121"/>
      <c r="R38" s="121"/>
      <c r="S38" s="121"/>
      <c r="T38" s="121"/>
      <c r="U38" s="121"/>
      <c r="V38" s="13"/>
      <c r="W38" s="13"/>
      <c r="X38" s="13"/>
      <c r="Y38" s="13"/>
      <c r="Z38" s="13"/>
      <c r="AA38" s="13"/>
      <c r="AB38" s="13"/>
    </row>
    <row r="39" spans="1:28" s="319" customFormat="1" ht="56.25" customHeight="1">
      <c r="A39" s="303">
        <f t="shared" si="1"/>
        <v>33</v>
      </c>
      <c r="B39" s="320" t="s">
        <v>1760</v>
      </c>
      <c r="C39" s="321" t="s">
        <v>212</v>
      </c>
      <c r="D39" s="321" t="s">
        <v>297</v>
      </c>
      <c r="E39" s="321" t="s">
        <v>130</v>
      </c>
      <c r="F39" s="312">
        <v>220</v>
      </c>
      <c r="G39" s="321" t="s">
        <v>1761</v>
      </c>
      <c r="H39" s="55">
        <f>_xlfn.SUMIFS('[3]TL'!$G$3:$G$120,'[3]TL'!$B$3:$B$120,B39,'[3]TL'!$E$3:$E$120,E39)</f>
        <v>30</v>
      </c>
      <c r="I39" s="312">
        <v>60</v>
      </c>
      <c r="J39" s="312">
        <f>I39-H39</f>
        <v>30</v>
      </c>
      <c r="K39" s="315" t="str">
        <f>IF(J39&gt;0,"Tiếp tục phát triển","Lưu lượng đã hết")</f>
        <v>Tiếp tục phát triển</v>
      </c>
      <c r="L39" s="308"/>
      <c r="M39" s="308"/>
      <c r="N39" s="313"/>
      <c r="O39" s="313"/>
      <c r="P39" s="313"/>
      <c r="Q39" s="313"/>
      <c r="R39" s="313"/>
      <c r="S39" s="313"/>
      <c r="T39" s="313"/>
      <c r="U39" s="318" t="s">
        <v>1758</v>
      </c>
      <c r="V39" s="13"/>
      <c r="W39" s="13"/>
      <c r="X39" s="13"/>
      <c r="Y39" s="13"/>
      <c r="Z39" s="13"/>
      <c r="AA39" s="13"/>
      <c r="AB39" s="13"/>
    </row>
    <row r="40" spans="1:28" s="7" customFormat="1" ht="66">
      <c r="A40" s="56">
        <f t="shared" si="1"/>
        <v>34</v>
      </c>
      <c r="B40" s="8" t="s">
        <v>1866</v>
      </c>
      <c r="C40" s="9" t="s">
        <v>278</v>
      </c>
      <c r="D40" s="9" t="s">
        <v>297</v>
      </c>
      <c r="E40" s="9" t="s">
        <v>1855</v>
      </c>
      <c r="F40" s="40">
        <v>150</v>
      </c>
      <c r="G40" s="9" t="s">
        <v>1867</v>
      </c>
      <c r="H40" s="55">
        <f>_xlfn.SUMIFS('[3]TL'!$G$3:$G$120,'[3]TL'!$B$3:$B$120,B40,'[3]TL'!$E$3:$E$120,E40)</f>
        <v>90</v>
      </c>
      <c r="I40" s="54">
        <v>90</v>
      </c>
      <c r="J40" s="68">
        <f t="shared" si="3"/>
        <v>0</v>
      </c>
      <c r="K40" s="88" t="str">
        <f t="shared" si="4"/>
        <v>Lưu lượng đã hết</v>
      </c>
      <c r="L40" s="100">
        <v>460</v>
      </c>
      <c r="M40" s="100"/>
      <c r="N40" s="100"/>
      <c r="O40" s="100"/>
      <c r="P40" s="100"/>
      <c r="Q40" s="160" t="s">
        <v>1494</v>
      </c>
      <c r="R40" s="160"/>
      <c r="S40" s="100"/>
      <c r="T40" s="100"/>
      <c r="U40" s="100"/>
      <c r="V40" s="13"/>
      <c r="W40" s="13"/>
      <c r="X40" s="102" t="s">
        <v>1868</v>
      </c>
      <c r="Y40" s="102"/>
      <c r="Z40" s="177" t="s">
        <v>1916</v>
      </c>
      <c r="AA40" s="177"/>
      <c r="AB40" s="177"/>
    </row>
    <row r="41" spans="1:28" s="566" customFormat="1" ht="16.5">
      <c r="A41" s="575"/>
      <c r="B41" s="567" t="s">
        <v>1115</v>
      </c>
      <c r="C41" s="249" t="s">
        <v>278</v>
      </c>
      <c r="D41" s="249" t="s">
        <v>297</v>
      </c>
      <c r="E41" s="249" t="s">
        <v>281</v>
      </c>
      <c r="F41" s="576">
        <v>165</v>
      </c>
      <c r="G41" s="249" t="s">
        <v>342</v>
      </c>
      <c r="H41" s="55">
        <f>_xlfn.SUMIFS('[3]TL'!$G$3:$G$120,'[3]TL'!$B$3:$B$120,B41,'[3]TL'!$E$3:$E$120,E41)</f>
        <v>0</v>
      </c>
      <c r="I41" s="570">
        <v>60</v>
      </c>
      <c r="J41" s="577">
        <f t="shared" si="3"/>
        <v>60</v>
      </c>
      <c r="K41" s="251" t="str">
        <f t="shared" si="4"/>
        <v>Tiếp tục phát triển</v>
      </c>
      <c r="L41" s="558">
        <v>453</v>
      </c>
      <c r="M41" s="558"/>
      <c r="N41" s="558"/>
      <c r="O41" s="558"/>
      <c r="P41" s="558"/>
      <c r="Q41" s="558"/>
      <c r="R41" s="558"/>
      <c r="S41" s="558"/>
      <c r="T41" s="558"/>
      <c r="U41" s="558"/>
      <c r="V41" s="253"/>
      <c r="W41" s="253"/>
      <c r="X41" s="253"/>
      <c r="Y41" s="253"/>
      <c r="Z41" s="253"/>
      <c r="AA41" s="253"/>
      <c r="AB41" s="253"/>
    </row>
    <row r="42" spans="1:28" s="174" customFormat="1" ht="49.5">
      <c r="A42" s="56">
        <f>A40+1</f>
        <v>35</v>
      </c>
      <c r="B42" s="153" t="s">
        <v>889</v>
      </c>
      <c r="C42" s="164" t="s">
        <v>278</v>
      </c>
      <c r="D42" s="164" t="s">
        <v>297</v>
      </c>
      <c r="E42" s="164" t="s">
        <v>1002</v>
      </c>
      <c r="F42" s="167">
        <v>150</v>
      </c>
      <c r="G42" s="164" t="s">
        <v>148</v>
      </c>
      <c r="H42" s="55">
        <f>_xlfn.SUMIFS('[3]TL'!$G$3:$G$120,'[3]TL'!$B$3:$B$120,B42,'[3]TL'!$E$3:$E$120,E42)</f>
        <v>0</v>
      </c>
      <c r="I42" s="163">
        <v>240</v>
      </c>
      <c r="J42" s="166">
        <f t="shared" si="3"/>
        <v>240</v>
      </c>
      <c r="K42" s="160" t="str">
        <f t="shared" si="4"/>
        <v>Tiếp tục phát triển</v>
      </c>
      <c r="L42" s="173"/>
      <c r="M42" s="173">
        <v>1023</v>
      </c>
      <c r="N42" s="160" t="s">
        <v>862</v>
      </c>
      <c r="O42" s="173"/>
      <c r="P42" s="173"/>
      <c r="Q42" s="173"/>
      <c r="R42" s="173"/>
      <c r="S42" s="173"/>
      <c r="T42" s="173"/>
      <c r="U42" s="173"/>
      <c r="V42" s="13"/>
      <c r="W42" s="13"/>
      <c r="X42" s="13"/>
      <c r="Y42" s="13"/>
      <c r="Z42" s="13"/>
      <c r="AA42" s="13"/>
      <c r="AB42" s="13"/>
    </row>
    <row r="43" spans="1:28" s="174" customFormat="1" ht="33">
      <c r="A43" s="56">
        <f t="shared" si="1"/>
        <v>36</v>
      </c>
      <c r="B43" s="153" t="s">
        <v>494</v>
      </c>
      <c r="C43" s="164" t="s">
        <v>278</v>
      </c>
      <c r="D43" s="164" t="s">
        <v>297</v>
      </c>
      <c r="E43" s="164" t="s">
        <v>489</v>
      </c>
      <c r="F43" s="167">
        <v>160</v>
      </c>
      <c r="G43" s="164" t="s">
        <v>495</v>
      </c>
      <c r="H43" s="55">
        <f>_xlfn.SUMIFS('[3]TL'!$G$3:$G$120,'[3]TL'!$B$3:$B$120,B43,'[3]TL'!$E$3:$E$120,E43)</f>
        <v>30</v>
      </c>
      <c r="I43" s="163">
        <v>300</v>
      </c>
      <c r="J43" s="166">
        <f t="shared" si="3"/>
        <v>270</v>
      </c>
      <c r="K43" s="160" t="str">
        <f t="shared" si="4"/>
        <v>Tiếp tục phát triển</v>
      </c>
      <c r="L43" s="173"/>
      <c r="M43" s="173">
        <v>1027</v>
      </c>
      <c r="N43" s="173"/>
      <c r="O43" s="173"/>
      <c r="P43" s="173"/>
      <c r="Q43" s="173"/>
      <c r="R43" s="173"/>
      <c r="S43" s="173"/>
      <c r="T43" s="173"/>
      <c r="U43" s="173"/>
      <c r="V43" s="13"/>
      <c r="W43" s="13"/>
      <c r="X43" s="13"/>
      <c r="Y43" s="13"/>
      <c r="Z43" s="13"/>
      <c r="AA43" s="13"/>
      <c r="AB43" s="13"/>
    </row>
    <row r="44" spans="1:28" s="174" customFormat="1" ht="33">
      <c r="A44" s="56">
        <f t="shared" si="1"/>
        <v>37</v>
      </c>
      <c r="B44" s="153" t="s">
        <v>1089</v>
      </c>
      <c r="C44" s="164" t="s">
        <v>292</v>
      </c>
      <c r="D44" s="164" t="s">
        <v>297</v>
      </c>
      <c r="E44" s="164" t="s">
        <v>252</v>
      </c>
      <c r="F44" s="167">
        <v>320</v>
      </c>
      <c r="G44" s="164" t="s">
        <v>182</v>
      </c>
      <c r="H44" s="55">
        <f>_xlfn.SUMIFS('[3]TL'!$G$3:$G$120,'[3]TL'!$B$3:$B$120,B44,'[3]TL'!$E$3:$E$120,E44)</f>
        <v>60</v>
      </c>
      <c r="I44" s="163">
        <v>60</v>
      </c>
      <c r="J44" s="166">
        <f t="shared" si="3"/>
        <v>0</v>
      </c>
      <c r="K44" s="160" t="str">
        <f t="shared" si="4"/>
        <v>Lưu lượng đã hết</v>
      </c>
      <c r="L44" s="173"/>
      <c r="M44" s="173">
        <v>3937</v>
      </c>
      <c r="N44" s="173"/>
      <c r="O44" s="173"/>
      <c r="P44" s="173"/>
      <c r="Q44" s="173"/>
      <c r="R44" s="173"/>
      <c r="S44" s="173"/>
      <c r="T44" s="173"/>
      <c r="U44" s="173"/>
      <c r="V44" s="13"/>
      <c r="W44" s="13"/>
      <c r="X44" s="13"/>
      <c r="Y44" s="13"/>
      <c r="Z44" s="13"/>
      <c r="AA44" s="13"/>
      <c r="AB44" s="13"/>
    </row>
    <row r="45" spans="1:28" s="7" customFormat="1" ht="33">
      <c r="A45" s="56">
        <f t="shared" si="1"/>
        <v>38</v>
      </c>
      <c r="B45" s="8" t="s">
        <v>1116</v>
      </c>
      <c r="C45" s="9" t="s">
        <v>292</v>
      </c>
      <c r="D45" s="9" t="s">
        <v>297</v>
      </c>
      <c r="E45" s="9" t="s">
        <v>261</v>
      </c>
      <c r="F45" s="40">
        <v>310</v>
      </c>
      <c r="G45" s="9" t="s">
        <v>343</v>
      </c>
      <c r="H45" s="55">
        <f>_xlfn.SUMIFS('[3]TL'!$G$3:$G$120,'[3]TL'!$B$3:$B$120,B45,'[3]TL'!$E$3:$E$120,E45)</f>
        <v>30</v>
      </c>
      <c r="I45" s="54">
        <v>60</v>
      </c>
      <c r="J45" s="68">
        <f t="shared" si="3"/>
        <v>30</v>
      </c>
      <c r="K45" s="88" t="str">
        <f>IF(J45&gt;0,"Tiếp tục phát triển","Lưu lượng đã hết")</f>
        <v>Tiếp tục phát triển</v>
      </c>
      <c r="L45" s="100">
        <v>240</v>
      </c>
      <c r="M45" s="100"/>
      <c r="N45" s="100"/>
      <c r="O45" s="100"/>
      <c r="P45" s="100"/>
      <c r="Q45" s="100"/>
      <c r="R45" s="100"/>
      <c r="S45" s="100"/>
      <c r="T45" s="100"/>
      <c r="U45" s="100"/>
      <c r="V45" s="13"/>
      <c r="W45" s="13"/>
      <c r="X45" s="13"/>
      <c r="Y45" s="13"/>
      <c r="Z45" s="13"/>
      <c r="AA45" s="13"/>
      <c r="AB45" s="13"/>
    </row>
    <row r="46" spans="1:28" s="7" customFormat="1" ht="33">
      <c r="A46" s="56">
        <f t="shared" si="1"/>
        <v>39</v>
      </c>
      <c r="B46" s="8" t="s">
        <v>1117</v>
      </c>
      <c r="C46" s="9" t="s">
        <v>292</v>
      </c>
      <c r="D46" s="9" t="s">
        <v>297</v>
      </c>
      <c r="E46" s="9" t="s">
        <v>286</v>
      </c>
      <c r="F46" s="40">
        <v>400</v>
      </c>
      <c r="G46" s="9" t="s">
        <v>344</v>
      </c>
      <c r="H46" s="55">
        <f>_xlfn.SUMIFS('[3]TL'!$G$3:$G$120,'[3]TL'!$B$3:$B$120,B46,'[3]TL'!$E$3:$E$120,E46)</f>
        <v>45</v>
      </c>
      <c r="I46" s="54">
        <v>60</v>
      </c>
      <c r="J46" s="68">
        <f t="shared" si="3"/>
        <v>15</v>
      </c>
      <c r="K46" s="88" t="str">
        <f>IF(J46&gt;0,"Tiếp tục phát triển","Lưu lượng đã hết")</f>
        <v>Tiếp tục phát triển</v>
      </c>
      <c r="L46" s="100">
        <v>230</v>
      </c>
      <c r="M46" s="100"/>
      <c r="N46" s="100"/>
      <c r="O46" s="100"/>
      <c r="P46" s="100"/>
      <c r="Q46" s="100"/>
      <c r="R46" s="100"/>
      <c r="S46" s="100"/>
      <c r="T46" s="100"/>
      <c r="U46" s="100"/>
      <c r="V46" s="284"/>
      <c r="W46" s="284"/>
      <c r="X46" s="284"/>
      <c r="Y46" s="284"/>
      <c r="Z46" s="284"/>
      <c r="AA46" s="284"/>
      <c r="AB46" s="284"/>
    </row>
    <row r="47" spans="1:28" s="7" customFormat="1" ht="49.5">
      <c r="A47" s="56">
        <f t="shared" si="1"/>
        <v>40</v>
      </c>
      <c r="B47" s="8" t="s">
        <v>1118</v>
      </c>
      <c r="C47" s="9" t="s">
        <v>292</v>
      </c>
      <c r="D47" s="9" t="s">
        <v>297</v>
      </c>
      <c r="E47" s="9" t="s">
        <v>298</v>
      </c>
      <c r="F47" s="40">
        <v>195</v>
      </c>
      <c r="G47" s="9" t="s">
        <v>345</v>
      </c>
      <c r="H47" s="55">
        <f>_xlfn.SUMIFS('[3]TL'!$G$3:$G$120,'[3]TL'!$B$3:$B$120,B47,'[3]TL'!$E$3:$E$120,E47)</f>
        <v>0</v>
      </c>
      <c r="I47" s="86">
        <v>120</v>
      </c>
      <c r="J47" s="68">
        <f t="shared" si="3"/>
        <v>120</v>
      </c>
      <c r="K47" s="88" t="str">
        <f>IF(J47&gt;0,"Tiếp tục phát triển","Lưu lượng đã hết")</f>
        <v>Tiếp tục phát triển</v>
      </c>
      <c r="L47" s="100">
        <v>249</v>
      </c>
      <c r="M47" s="100"/>
      <c r="N47" s="100"/>
      <c r="O47" s="100"/>
      <c r="P47" s="100"/>
      <c r="Q47" s="100"/>
      <c r="R47" s="100"/>
      <c r="S47" s="100"/>
      <c r="T47" s="100"/>
      <c r="U47" s="100"/>
      <c r="V47" s="13"/>
      <c r="W47" s="13"/>
      <c r="X47" s="13"/>
      <c r="Y47" s="13"/>
      <c r="Z47" s="13"/>
      <c r="AA47" s="13"/>
      <c r="AB47" s="13"/>
    </row>
    <row r="48" spans="1:28" s="158" customFormat="1" ht="33">
      <c r="A48" s="56">
        <f t="shared" si="1"/>
        <v>41</v>
      </c>
      <c r="B48" s="153" t="s">
        <v>2018</v>
      </c>
      <c r="C48" s="154" t="s">
        <v>292</v>
      </c>
      <c r="D48" s="154" t="s">
        <v>297</v>
      </c>
      <c r="E48" s="154" t="s">
        <v>464</v>
      </c>
      <c r="F48" s="155">
        <v>200</v>
      </c>
      <c r="G48" s="154" t="s">
        <v>465</v>
      </c>
      <c r="H48" s="55">
        <f>_xlfn.SUMIFS('[3]TL'!$G$3:$G$120,'[3]TL'!$B$3:$B$120,B48,'[3]TL'!$E$3:$E$120,E48)</f>
        <v>30</v>
      </c>
      <c r="I48" s="163">
        <v>120</v>
      </c>
      <c r="J48" s="156">
        <f t="shared" si="3"/>
        <v>90</v>
      </c>
      <c r="K48" s="160" t="str">
        <f>IF(J48&gt;0,"Tiếp tục phát triển","Lưu lượng đã hết")</f>
        <v>Tiếp tục phát triển</v>
      </c>
      <c r="L48" s="157"/>
      <c r="M48" s="157">
        <v>836</v>
      </c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</row>
    <row r="49" spans="1:28" s="489" customFormat="1" ht="33">
      <c r="A49" s="465">
        <f t="shared" si="1"/>
        <v>42</v>
      </c>
      <c r="B49" s="486" t="s">
        <v>472</v>
      </c>
      <c r="C49" s="487" t="s">
        <v>292</v>
      </c>
      <c r="D49" s="487" t="s">
        <v>297</v>
      </c>
      <c r="E49" s="487" t="s">
        <v>324</v>
      </c>
      <c r="F49" s="488">
        <v>320</v>
      </c>
      <c r="G49" s="488" t="s">
        <v>473</v>
      </c>
      <c r="H49" s="55">
        <f>_xlfn.SUMIFS('[3]TL'!$G$3:$G$120,'[3]TL'!$B$3:$B$120,B49,'[3]TL'!$E$3:$E$120,E49)</f>
        <v>0</v>
      </c>
      <c r="I49" s="468">
        <v>180</v>
      </c>
      <c r="J49" s="468">
        <f aca="true" t="shared" si="5" ref="J49:J58">I49-H49</f>
        <v>180</v>
      </c>
      <c r="K49" s="487" t="str">
        <f aca="true" t="shared" si="6" ref="K49:K58">IF(J49&gt;0,"Tiếp tục phát triển","Lưu lượng đã hết")</f>
        <v>Tiếp tục phát triển</v>
      </c>
      <c r="L49" s="471"/>
      <c r="M49" s="471">
        <v>841</v>
      </c>
      <c r="N49" s="472"/>
      <c r="O49" s="472"/>
      <c r="P49" s="472"/>
      <c r="Q49" s="472"/>
      <c r="R49" s="472"/>
      <c r="S49" s="472"/>
      <c r="T49" s="472"/>
      <c r="U49" s="472"/>
      <c r="V49" s="474"/>
      <c r="W49" s="474"/>
      <c r="X49" s="474"/>
      <c r="Y49" s="474"/>
      <c r="Z49" s="474"/>
      <c r="AA49" s="474"/>
      <c r="AB49" s="474"/>
    </row>
    <row r="50" spans="1:28" s="158" customFormat="1" ht="33">
      <c r="A50" s="56">
        <f t="shared" si="1"/>
        <v>43</v>
      </c>
      <c r="B50" s="159" t="s">
        <v>637</v>
      </c>
      <c r="C50" s="154" t="s">
        <v>218</v>
      </c>
      <c r="D50" s="154" t="s">
        <v>297</v>
      </c>
      <c r="E50" s="154" t="s">
        <v>1119</v>
      </c>
      <c r="F50" s="175">
        <v>140</v>
      </c>
      <c r="G50" s="176" t="s">
        <v>635</v>
      </c>
      <c r="H50" s="55">
        <f>_xlfn.SUMIFS('[3]TL'!$G$3:$G$120,'[3]TL'!$B$3:$B$120,B50,'[3]TL'!$E$3:$E$120,E50)</f>
        <v>0</v>
      </c>
      <c r="I50" s="186">
        <v>150</v>
      </c>
      <c r="J50" s="166">
        <f t="shared" si="5"/>
        <v>150</v>
      </c>
      <c r="K50" s="154" t="str">
        <f t="shared" si="6"/>
        <v>Tiếp tục phát triển</v>
      </c>
      <c r="L50" s="153"/>
      <c r="M50" s="157">
        <v>1250</v>
      </c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</row>
    <row r="51" spans="1:28" s="158" customFormat="1" ht="33">
      <c r="A51" s="56">
        <f t="shared" si="1"/>
        <v>44</v>
      </c>
      <c r="B51" s="159" t="s">
        <v>636</v>
      </c>
      <c r="C51" s="154" t="s">
        <v>218</v>
      </c>
      <c r="D51" s="154" t="s">
        <v>297</v>
      </c>
      <c r="E51" s="154" t="s">
        <v>1004</v>
      </c>
      <c r="F51" s="175">
        <v>140</v>
      </c>
      <c r="G51" s="176" t="s">
        <v>1043</v>
      </c>
      <c r="H51" s="55">
        <f>_xlfn.SUMIFS('[3]TL'!$G$3:$G$120,'[3]TL'!$B$3:$B$120,B51,'[3]TL'!$E$3:$E$120,E51)</f>
        <v>0</v>
      </c>
      <c r="I51" s="186">
        <v>150</v>
      </c>
      <c r="J51" s="166">
        <f t="shared" si="5"/>
        <v>150</v>
      </c>
      <c r="K51" s="154" t="str">
        <f t="shared" si="6"/>
        <v>Tiếp tục phát triển</v>
      </c>
      <c r="L51" s="153"/>
      <c r="M51" s="157">
        <v>1251</v>
      </c>
      <c r="N51" s="165"/>
      <c r="O51" s="165"/>
      <c r="P51" s="165"/>
      <c r="Q51" s="165"/>
      <c r="R51" s="165"/>
      <c r="S51" s="165"/>
      <c r="T51" s="165"/>
      <c r="U51" s="165"/>
      <c r="V51" s="13"/>
      <c r="W51" s="13"/>
      <c r="X51" s="13"/>
      <c r="Y51" s="13"/>
      <c r="Z51" s="13"/>
      <c r="AA51" s="13"/>
      <c r="AB51" s="13"/>
    </row>
    <row r="52" spans="1:28" s="158" customFormat="1" ht="33">
      <c r="A52" s="56">
        <f t="shared" si="1"/>
        <v>45</v>
      </c>
      <c r="B52" s="159" t="s">
        <v>638</v>
      </c>
      <c r="C52" s="154" t="s">
        <v>218</v>
      </c>
      <c r="D52" s="154" t="s">
        <v>297</v>
      </c>
      <c r="E52" s="154" t="s">
        <v>1003</v>
      </c>
      <c r="F52" s="175">
        <v>140</v>
      </c>
      <c r="G52" s="176" t="s">
        <v>639</v>
      </c>
      <c r="H52" s="55">
        <f>_xlfn.SUMIFS('[3]TL'!$G$3:$G$120,'[3]TL'!$B$3:$B$120,B52,'[3]TL'!$E$3:$E$120,E52)</f>
        <v>0</v>
      </c>
      <c r="I52" s="186">
        <v>150</v>
      </c>
      <c r="J52" s="166">
        <f t="shared" si="5"/>
        <v>150</v>
      </c>
      <c r="K52" s="154" t="str">
        <f t="shared" si="6"/>
        <v>Tiếp tục phát triển</v>
      </c>
      <c r="L52" s="153"/>
      <c r="M52" s="157">
        <v>1252</v>
      </c>
      <c r="N52" s="165"/>
      <c r="O52" s="165"/>
      <c r="P52" s="165"/>
      <c r="Q52" s="165"/>
      <c r="R52" s="165"/>
      <c r="S52" s="165"/>
      <c r="T52" s="165"/>
      <c r="U52" s="165"/>
      <c r="V52" s="13"/>
      <c r="W52" s="13"/>
      <c r="X52" s="13"/>
      <c r="Y52" s="13"/>
      <c r="Z52" s="13"/>
      <c r="AA52" s="13"/>
      <c r="AB52" s="13"/>
    </row>
    <row r="53" spans="1:28" s="158" customFormat="1" ht="49.5">
      <c r="A53" s="56">
        <f t="shared" si="1"/>
        <v>46</v>
      </c>
      <c r="B53" s="159" t="s">
        <v>1419</v>
      </c>
      <c r="C53" s="154" t="s">
        <v>218</v>
      </c>
      <c r="D53" s="154" t="s">
        <v>297</v>
      </c>
      <c r="E53" s="154" t="s">
        <v>1420</v>
      </c>
      <c r="F53" s="175">
        <v>180</v>
      </c>
      <c r="G53" s="176" t="s">
        <v>1421</v>
      </c>
      <c r="H53" s="55">
        <f>_xlfn.SUMIFS('[3]TL'!$G$3:$G$120,'[3]TL'!$B$3:$B$120,B53,'[3]TL'!$E$3:$E$120,E53)</f>
        <v>0</v>
      </c>
      <c r="I53" s="186">
        <v>60</v>
      </c>
      <c r="J53" s="166">
        <f>I53-H53</f>
        <v>60</v>
      </c>
      <c r="K53" s="154" t="str">
        <f>IF(J53&gt;0,"Tiếp tục phát triển","Lưu lượng đã hết")</f>
        <v>Tiếp tục phát triển</v>
      </c>
      <c r="L53" s="153"/>
      <c r="M53" s="157"/>
      <c r="N53" s="165"/>
      <c r="O53" s="165"/>
      <c r="P53" s="165">
        <v>4007</v>
      </c>
      <c r="Q53" s="165"/>
      <c r="R53" s="165"/>
      <c r="S53" s="165"/>
      <c r="T53" s="165"/>
      <c r="U53" s="165"/>
      <c r="V53" s="196"/>
      <c r="W53" s="196"/>
      <c r="X53" s="196"/>
      <c r="Y53" s="196"/>
      <c r="Z53" s="196"/>
      <c r="AA53" s="196"/>
      <c r="AB53" s="196"/>
    </row>
    <row r="54" spans="1:28" s="158" customFormat="1" ht="33">
      <c r="A54" s="56">
        <f t="shared" si="1"/>
        <v>47</v>
      </c>
      <c r="B54" s="153" t="s">
        <v>646</v>
      </c>
      <c r="C54" s="154" t="s">
        <v>273</v>
      </c>
      <c r="D54" s="154" t="s">
        <v>297</v>
      </c>
      <c r="E54" s="154" t="s">
        <v>220</v>
      </c>
      <c r="F54" s="155">
        <v>275</v>
      </c>
      <c r="G54" s="154" t="s">
        <v>647</v>
      </c>
      <c r="H54" s="55">
        <f>_xlfn.SUMIFS('[3]TL'!$G$3:$G$120,'[3]TL'!$B$3:$B$120,B54,'[3]TL'!$E$3:$E$120,E54)</f>
        <v>30</v>
      </c>
      <c r="I54" s="156">
        <v>300</v>
      </c>
      <c r="J54" s="156">
        <f t="shared" si="5"/>
        <v>270</v>
      </c>
      <c r="K54" s="154" t="str">
        <f t="shared" si="6"/>
        <v>Tiếp tục phát triển</v>
      </c>
      <c r="L54" s="157"/>
      <c r="M54" s="157">
        <v>1256</v>
      </c>
      <c r="N54" s="165"/>
      <c r="O54" s="165"/>
      <c r="P54" s="165"/>
      <c r="Q54" s="165"/>
      <c r="R54" s="165"/>
      <c r="S54" s="165"/>
      <c r="T54" s="165"/>
      <c r="U54" s="165"/>
      <c r="V54" s="191"/>
      <c r="W54" s="191"/>
      <c r="X54" s="191"/>
      <c r="Y54" s="191"/>
      <c r="Z54" s="191"/>
      <c r="AA54" s="191"/>
      <c r="AB54" s="191"/>
    </row>
    <row r="55" spans="1:28" s="158" customFormat="1" ht="36">
      <c r="A55" s="56">
        <f t="shared" si="1"/>
        <v>48</v>
      </c>
      <c r="B55" s="269" t="s">
        <v>1571</v>
      </c>
      <c r="C55" s="154" t="s">
        <v>273</v>
      </c>
      <c r="D55" s="154" t="s">
        <v>297</v>
      </c>
      <c r="E55" s="270" t="s">
        <v>1573</v>
      </c>
      <c r="F55" s="155">
        <v>260</v>
      </c>
      <c r="G55" s="270" t="s">
        <v>1572</v>
      </c>
      <c r="H55" s="55">
        <f>_xlfn.SUMIFS('[3]TL'!$G$3:$G$120,'[3]TL'!$B$3:$B$120,B55,'[3]TL'!$E$3:$E$120,E55)</f>
        <v>0</v>
      </c>
      <c r="I55" s="156">
        <v>60</v>
      </c>
      <c r="J55" s="156">
        <f t="shared" si="5"/>
        <v>60</v>
      </c>
      <c r="K55" s="154" t="str">
        <f t="shared" si="6"/>
        <v>Tiếp tục phát triển</v>
      </c>
      <c r="L55" s="157"/>
      <c r="M55" s="157"/>
      <c r="N55" s="165"/>
      <c r="O55" s="165"/>
      <c r="P55" s="165"/>
      <c r="Q55" s="165"/>
      <c r="R55" s="266">
        <v>5083</v>
      </c>
      <c r="S55" s="165"/>
      <c r="T55" s="165"/>
      <c r="U55" s="165"/>
      <c r="V55" s="13"/>
      <c r="W55" s="13"/>
      <c r="X55" s="13"/>
      <c r="Y55" s="13"/>
      <c r="Z55" s="13"/>
      <c r="AA55" s="13"/>
      <c r="AB55" s="13"/>
    </row>
    <row r="56" spans="1:29" s="364" customFormat="1" ht="165">
      <c r="A56" s="335"/>
      <c r="B56" s="331" t="s">
        <v>1850</v>
      </c>
      <c r="C56" s="152" t="s">
        <v>1733</v>
      </c>
      <c r="D56" s="152" t="s">
        <v>297</v>
      </c>
      <c r="E56" s="152" t="s">
        <v>1735</v>
      </c>
      <c r="F56" s="358">
        <v>920</v>
      </c>
      <c r="G56" s="361" t="s">
        <v>1851</v>
      </c>
      <c r="H56" s="55">
        <f>_xlfn.SUMIFS('[3]TL'!$G$3:$G$120,'[3]TL'!$B$3:$B$120,B56,'[3]TL'!$E$3:$E$120,E56)</f>
        <v>60</v>
      </c>
      <c r="I56" s="362">
        <v>60</v>
      </c>
      <c r="J56" s="330">
        <f>I56-H56</f>
        <v>0</v>
      </c>
      <c r="K56" s="363" t="str">
        <f>IF(J56&gt;0,"Tiếp tục phát triển","Lưu lượng đã hết")</f>
        <v>Lưu lượng đã hết</v>
      </c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152"/>
      <c r="W56" s="152"/>
      <c r="X56" s="152"/>
      <c r="Y56" s="152"/>
      <c r="Z56" s="152"/>
      <c r="AA56" s="152"/>
      <c r="AB56" s="152"/>
      <c r="AC56" s="365" t="s">
        <v>1911</v>
      </c>
    </row>
    <row r="57" spans="1:28" s="158" customFormat="1" ht="33">
      <c r="A57" s="56">
        <f>A55+1</f>
        <v>49</v>
      </c>
      <c r="B57" s="153" t="s">
        <v>667</v>
      </c>
      <c r="C57" s="154" t="s">
        <v>403</v>
      </c>
      <c r="D57" s="154" t="s">
        <v>297</v>
      </c>
      <c r="E57" s="154" t="s">
        <v>231</v>
      </c>
      <c r="F57" s="155">
        <v>1450</v>
      </c>
      <c r="G57" s="154" t="s">
        <v>671</v>
      </c>
      <c r="H57" s="55">
        <f>_xlfn.SUMIFS('[3]TL'!$G$3:$G$120,'[3]TL'!$B$3:$B$120,B57,'[3]TL'!$E$3:$E$120,E57)</f>
        <v>0</v>
      </c>
      <c r="I57" s="163">
        <v>30</v>
      </c>
      <c r="J57" s="156">
        <f t="shared" si="5"/>
        <v>30</v>
      </c>
      <c r="K57" s="160" t="str">
        <f t="shared" si="6"/>
        <v>Tiếp tục phát triển</v>
      </c>
      <c r="L57" s="157"/>
      <c r="M57" s="157">
        <v>1267</v>
      </c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</row>
    <row r="58" spans="1:28" s="7" customFormat="1" ht="33">
      <c r="A58" s="56">
        <f t="shared" si="1"/>
        <v>50</v>
      </c>
      <c r="B58" s="18" t="s">
        <v>1230</v>
      </c>
      <c r="C58" s="9" t="s">
        <v>184</v>
      </c>
      <c r="D58" s="9" t="s">
        <v>297</v>
      </c>
      <c r="E58" s="9" t="s">
        <v>1229</v>
      </c>
      <c r="F58" s="40">
        <v>1740</v>
      </c>
      <c r="G58" s="12" t="s">
        <v>1231</v>
      </c>
      <c r="H58" s="55">
        <f>_xlfn.SUMIFS('[3]TL'!$G$3:$G$120,'[3]TL'!$B$3:$B$120,B58,'[3]TL'!$E$3:$E$120,E58)</f>
        <v>7</v>
      </c>
      <c r="I58" s="86">
        <v>60</v>
      </c>
      <c r="J58" s="68">
        <f t="shared" si="5"/>
        <v>53</v>
      </c>
      <c r="K58" s="88" t="str">
        <f t="shared" si="6"/>
        <v>Tiếp tục phát triển</v>
      </c>
      <c r="L58" s="100"/>
      <c r="M58" s="100"/>
      <c r="N58" s="100"/>
      <c r="O58" s="13">
        <v>3412</v>
      </c>
      <c r="P58" s="100"/>
      <c r="Q58" s="100">
        <v>4586</v>
      </c>
      <c r="R58" s="100"/>
      <c r="S58" s="100"/>
      <c r="T58" s="100"/>
      <c r="U58" s="100"/>
      <c r="V58" s="165"/>
      <c r="W58" s="165"/>
      <c r="X58" s="165"/>
      <c r="Y58" s="165"/>
      <c r="Z58" s="165"/>
      <c r="AA58" s="165"/>
      <c r="AB58" s="165"/>
    </row>
    <row r="59" spans="1:28" s="497" customFormat="1" ht="49.5">
      <c r="A59" s="465">
        <f t="shared" si="1"/>
        <v>51</v>
      </c>
      <c r="B59" s="490" t="s">
        <v>1993</v>
      </c>
      <c r="C59" s="491" t="s">
        <v>240</v>
      </c>
      <c r="D59" s="491" t="s">
        <v>297</v>
      </c>
      <c r="E59" s="491" t="s">
        <v>267</v>
      </c>
      <c r="F59" s="492">
        <v>1745</v>
      </c>
      <c r="G59" s="491" t="s">
        <v>346</v>
      </c>
      <c r="H59" s="55">
        <f>_xlfn.SUMIFS('[3]TL'!$G$3:$G$120,'[3]TL'!$B$3:$B$120,B59,'[3]TL'!$E$3:$E$120,E59)</f>
        <v>15</v>
      </c>
      <c r="I59" s="493">
        <v>30</v>
      </c>
      <c r="J59" s="494">
        <f aca="true" t="shared" si="7" ref="J59:J64">I59-H59</f>
        <v>15</v>
      </c>
      <c r="K59" s="495" t="str">
        <f aca="true" t="shared" si="8" ref="K59:K64">IF(J59&gt;0,"Tiếp tục phát triển","Lưu lượng đã hết")</f>
        <v>Tiếp tục phát triển</v>
      </c>
      <c r="L59" s="496">
        <v>1002</v>
      </c>
      <c r="M59" s="496"/>
      <c r="N59" s="496"/>
      <c r="O59" s="496"/>
      <c r="P59" s="496"/>
      <c r="Q59" s="496"/>
      <c r="R59" s="496"/>
      <c r="S59" s="496"/>
      <c r="T59" s="496"/>
      <c r="U59" s="496"/>
      <c r="V59" s="472"/>
      <c r="W59" s="472"/>
      <c r="X59" s="472"/>
      <c r="Y59" s="472"/>
      <c r="Z59" s="472"/>
      <c r="AA59" s="472"/>
      <c r="AB59" s="472"/>
    </row>
    <row r="60" spans="1:28" s="7" customFormat="1" ht="33">
      <c r="A60" s="56">
        <f t="shared" si="1"/>
        <v>52</v>
      </c>
      <c r="B60" s="18" t="s">
        <v>1120</v>
      </c>
      <c r="C60" s="12" t="s">
        <v>241</v>
      </c>
      <c r="D60" s="12" t="s">
        <v>297</v>
      </c>
      <c r="E60" s="115" t="s">
        <v>1778</v>
      </c>
      <c r="F60" s="66">
        <v>1745</v>
      </c>
      <c r="G60" s="12" t="s">
        <v>1783</v>
      </c>
      <c r="H60" s="55">
        <f>_xlfn.SUMIFS('[3]TL'!$G$3:$G$120,'[3]TL'!$B$3:$B$120,B60,'[3]TL'!$E$3:$E$120,E60)</f>
        <v>0</v>
      </c>
      <c r="I60" s="86">
        <v>30</v>
      </c>
      <c r="J60" s="68">
        <f t="shared" si="7"/>
        <v>30</v>
      </c>
      <c r="K60" s="88" t="str">
        <f t="shared" si="8"/>
        <v>Tiếp tục phát triển</v>
      </c>
      <c r="L60" s="100">
        <v>966</v>
      </c>
      <c r="M60" s="100"/>
      <c r="N60" s="100"/>
      <c r="O60" s="100"/>
      <c r="P60" s="100"/>
      <c r="Q60" s="100"/>
      <c r="R60" s="100"/>
      <c r="S60" s="100"/>
      <c r="T60" s="100"/>
      <c r="U60" s="100"/>
      <c r="V60" s="13"/>
      <c r="W60" s="13"/>
      <c r="X60" s="13"/>
      <c r="Y60" s="13"/>
      <c r="Z60" s="13"/>
      <c r="AA60" s="13"/>
      <c r="AB60" s="13"/>
    </row>
    <row r="61" spans="1:28" s="7" customFormat="1" ht="33">
      <c r="A61" s="56">
        <f t="shared" si="1"/>
        <v>53</v>
      </c>
      <c r="B61" s="18" t="s">
        <v>1121</v>
      </c>
      <c r="C61" s="12" t="s">
        <v>241</v>
      </c>
      <c r="D61" s="12" t="s">
        <v>297</v>
      </c>
      <c r="E61" s="12" t="s">
        <v>242</v>
      </c>
      <c r="F61" s="66">
        <v>1760</v>
      </c>
      <c r="G61" s="12" t="s">
        <v>347</v>
      </c>
      <c r="H61" s="55">
        <f>_xlfn.SUMIFS('[3]TL'!$G$3:$G$120,'[3]TL'!$B$3:$B$120,B61,'[3]TL'!$E$3:$E$120,E61)</f>
        <v>5</v>
      </c>
      <c r="I61" s="86">
        <v>150</v>
      </c>
      <c r="J61" s="68">
        <f t="shared" si="7"/>
        <v>145</v>
      </c>
      <c r="K61" s="88" t="str">
        <f t="shared" si="8"/>
        <v>Tiếp tục phát triển</v>
      </c>
      <c r="L61" s="100">
        <v>967</v>
      </c>
      <c r="M61" s="100"/>
      <c r="N61" s="100"/>
      <c r="O61" s="100"/>
      <c r="P61" s="100"/>
      <c r="Q61" s="100"/>
      <c r="R61" s="100"/>
      <c r="S61" s="100"/>
      <c r="T61" s="100"/>
      <c r="U61" s="100"/>
      <c r="V61" s="13"/>
      <c r="W61" s="13"/>
      <c r="X61" s="13"/>
      <c r="Y61" s="13"/>
      <c r="Z61" s="13"/>
      <c r="AA61" s="13"/>
      <c r="AB61" s="13"/>
    </row>
    <row r="62" spans="1:28" s="7" customFormat="1" ht="82.5">
      <c r="A62" s="56">
        <f>A61+1</f>
        <v>54</v>
      </c>
      <c r="B62" s="18" t="s">
        <v>1805</v>
      </c>
      <c r="C62" s="12" t="s">
        <v>264</v>
      </c>
      <c r="D62" s="12" t="s">
        <v>297</v>
      </c>
      <c r="E62" s="12" t="s">
        <v>307</v>
      </c>
      <c r="F62" s="66">
        <v>1985</v>
      </c>
      <c r="G62" s="12" t="s">
        <v>1806</v>
      </c>
      <c r="H62" s="55">
        <f>_xlfn.SUMIFS('[3]TL'!$G$3:$G$120,'[3]TL'!$B$3:$B$120,B62,'[3]TL'!$E$3:$E$120,E62)</f>
        <v>30</v>
      </c>
      <c r="I62" s="86">
        <v>30</v>
      </c>
      <c r="J62" s="68">
        <f t="shared" si="7"/>
        <v>0</v>
      </c>
      <c r="K62" s="88" t="str">
        <f t="shared" si="8"/>
        <v>Lưu lượng đã hết</v>
      </c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3"/>
      <c r="W62" s="102" t="s">
        <v>1825</v>
      </c>
      <c r="X62" s="102"/>
      <c r="Y62" s="102" t="s">
        <v>1890</v>
      </c>
      <c r="Z62" s="102" t="s">
        <v>1930</v>
      </c>
      <c r="AA62" s="102"/>
      <c r="AB62" s="102"/>
    </row>
    <row r="63" spans="1:28" s="174" customFormat="1" ht="33">
      <c r="A63" s="56">
        <f>A62+1</f>
        <v>55</v>
      </c>
      <c r="B63" s="159" t="s">
        <v>676</v>
      </c>
      <c r="C63" s="154" t="s">
        <v>241</v>
      </c>
      <c r="D63" s="154" t="s">
        <v>297</v>
      </c>
      <c r="E63" s="154" t="s">
        <v>233</v>
      </c>
      <c r="F63" s="175">
        <v>1750</v>
      </c>
      <c r="G63" s="154" t="s">
        <v>677</v>
      </c>
      <c r="H63" s="55">
        <f>_xlfn.SUMIFS('[3]TL'!$G$3:$G$120,'[3]TL'!$B$3:$B$120,B63,'[3]TL'!$E$3:$E$120,E63)</f>
        <v>10</v>
      </c>
      <c r="I63" s="162">
        <v>50</v>
      </c>
      <c r="J63" s="166">
        <f t="shared" si="7"/>
        <v>40</v>
      </c>
      <c r="K63" s="160" t="str">
        <f t="shared" si="8"/>
        <v>Tiếp tục phát triển</v>
      </c>
      <c r="L63" s="173"/>
      <c r="M63" s="173">
        <v>1271</v>
      </c>
      <c r="N63" s="173"/>
      <c r="O63" s="173"/>
      <c r="P63" s="173"/>
      <c r="Q63" s="173"/>
      <c r="R63" s="173"/>
      <c r="S63" s="173"/>
      <c r="T63" s="173"/>
      <c r="U63" s="173"/>
      <c r="V63" s="13"/>
      <c r="W63" s="13"/>
      <c r="X63" s="13"/>
      <c r="Y63" s="13"/>
      <c r="Z63" s="13"/>
      <c r="AA63" s="13"/>
      <c r="AB63" s="13"/>
    </row>
    <row r="64" spans="1:28" s="7" customFormat="1" ht="33">
      <c r="A64" s="56">
        <f t="shared" si="1"/>
        <v>56</v>
      </c>
      <c r="B64" s="18" t="s">
        <v>1122</v>
      </c>
      <c r="C64" s="12" t="s">
        <v>250</v>
      </c>
      <c r="D64" s="12" t="s">
        <v>297</v>
      </c>
      <c r="E64" s="12" t="s">
        <v>310</v>
      </c>
      <c r="F64" s="66">
        <v>1775</v>
      </c>
      <c r="G64" s="12" t="s">
        <v>350</v>
      </c>
      <c r="H64" s="55">
        <f>_xlfn.SUMIFS('[3]TL'!$G$3:$G$120,'[3]TL'!$B$3:$B$120,B64,'[3]TL'!$E$3:$E$120,E64)</f>
        <v>68</v>
      </c>
      <c r="I64" s="54">
        <v>120</v>
      </c>
      <c r="J64" s="68">
        <f t="shared" si="7"/>
        <v>52</v>
      </c>
      <c r="K64" s="88" t="str">
        <f t="shared" si="8"/>
        <v>Tiếp tục phát triển</v>
      </c>
      <c r="L64" s="100">
        <v>989</v>
      </c>
      <c r="M64" s="100"/>
      <c r="N64" s="100"/>
      <c r="O64" s="100"/>
      <c r="P64" s="100"/>
      <c r="Q64" s="100"/>
      <c r="R64" s="100"/>
      <c r="S64" s="100"/>
      <c r="T64" s="100"/>
      <c r="U64" s="100"/>
      <c r="V64" s="13"/>
      <c r="W64" s="13"/>
      <c r="X64" s="13"/>
      <c r="Y64" s="13"/>
      <c r="Z64" s="13"/>
      <c r="AA64" s="13"/>
      <c r="AB64" s="13"/>
    </row>
    <row r="65" spans="1:28" s="46" customFormat="1" ht="16.5">
      <c r="A65" s="17"/>
      <c r="B65" s="20" t="s">
        <v>243</v>
      </c>
      <c r="C65" s="21"/>
      <c r="D65" s="21"/>
      <c r="E65" s="21"/>
      <c r="F65" s="52"/>
      <c r="G65" s="21"/>
      <c r="H65" s="22">
        <f>SUM(H3:H64)</f>
        <v>2820</v>
      </c>
      <c r="I65" s="22">
        <f>SUM(I3:I64)</f>
        <v>6845</v>
      </c>
      <c r="J65" s="22">
        <f>SUMIF(J3:J64,"&gt;0")</f>
        <v>4025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300"/>
      <c r="W65" s="300"/>
      <c r="X65" s="300"/>
      <c r="Y65" s="300"/>
      <c r="Z65" s="300"/>
      <c r="AA65" s="300"/>
      <c r="AB65" s="300"/>
    </row>
    <row r="66" spans="22:28" ht="16.5">
      <c r="V66" s="165"/>
      <c r="W66" s="165"/>
      <c r="X66" s="165"/>
      <c r="Y66" s="165"/>
      <c r="Z66" s="165"/>
      <c r="AA66" s="165"/>
      <c r="AB66" s="165"/>
    </row>
    <row r="67" spans="22:28" ht="16.5">
      <c r="V67" s="165"/>
      <c r="W67" s="165"/>
      <c r="X67" s="165"/>
      <c r="Y67" s="165"/>
      <c r="Z67" s="165"/>
      <c r="AA67" s="165"/>
      <c r="AB67" s="165"/>
    </row>
    <row r="68" spans="6:28" ht="47.25">
      <c r="F68" s="27"/>
      <c r="G68" s="52" t="s">
        <v>180</v>
      </c>
      <c r="H68" s="5" t="s">
        <v>33</v>
      </c>
      <c r="I68" s="5" t="s">
        <v>326</v>
      </c>
      <c r="J68" s="5" t="s">
        <v>34</v>
      </c>
      <c r="K68" s="6" t="s">
        <v>195</v>
      </c>
      <c r="V68" s="165"/>
      <c r="W68" s="165"/>
      <c r="X68" s="165"/>
      <c r="Y68" s="165"/>
      <c r="Z68" s="165"/>
      <c r="AA68" s="165"/>
      <c r="AB68" s="165"/>
    </row>
    <row r="69" spans="6:28" ht="16.5">
      <c r="F69" s="27"/>
      <c r="G69" s="70" t="s">
        <v>178</v>
      </c>
      <c r="H69" s="70">
        <f>SUM(H3:H36)</f>
        <v>2280</v>
      </c>
      <c r="I69" s="70">
        <f>SUM(I3:I36)</f>
        <v>3885</v>
      </c>
      <c r="J69" s="70">
        <f>SUMIF(J3:J36,"&gt;0")</f>
        <v>1605</v>
      </c>
      <c r="K69" s="88" t="str">
        <f>IF(J69&gt;0,"Tiếp tục phát triển","Lưu lượng đã hết")</f>
        <v>Tiếp tục phát triển</v>
      </c>
      <c r="V69" s="165"/>
      <c r="W69" s="165"/>
      <c r="X69" s="165"/>
      <c r="Y69" s="165"/>
      <c r="Z69" s="165"/>
      <c r="AA69" s="165"/>
      <c r="AB69" s="165"/>
    </row>
    <row r="70" spans="6:28" ht="16.5">
      <c r="F70" s="27"/>
      <c r="G70" s="70" t="s">
        <v>179</v>
      </c>
      <c r="H70" s="70">
        <f>SUM(H40:H49)</f>
        <v>285</v>
      </c>
      <c r="I70" s="70">
        <f>SUM(I40:I49)</f>
        <v>1290</v>
      </c>
      <c r="J70" s="70">
        <f>SUM(J40:J49)</f>
        <v>1005</v>
      </c>
      <c r="K70" s="88" t="str">
        <f>IF(J70&gt;0,"Tiếp tục phát triển","Lưu lượng đã hết")</f>
        <v>Tiếp tục phát triển</v>
      </c>
      <c r="V70" s="165"/>
      <c r="W70" s="165"/>
      <c r="X70" s="165"/>
      <c r="Y70" s="165"/>
      <c r="Z70" s="165"/>
      <c r="AA70" s="165"/>
      <c r="AB70" s="165"/>
    </row>
    <row r="71" spans="6:28" ht="16.5">
      <c r="F71" s="27"/>
      <c r="G71" s="70" t="s">
        <v>774</v>
      </c>
      <c r="H71" s="70">
        <f>SUM(H50:H54)</f>
        <v>30</v>
      </c>
      <c r="I71" s="70">
        <f>SUM(I50:I54)</f>
        <v>810</v>
      </c>
      <c r="J71" s="70">
        <f>SUM(J50:J54)</f>
        <v>780</v>
      </c>
      <c r="K71" s="88" t="str">
        <f>IF(J71&gt;0,"Tiếp tục phát triển","Lưu lượng đã hết")</f>
        <v>Tiếp tục phát triển</v>
      </c>
      <c r="V71" s="13"/>
      <c r="W71" s="13"/>
      <c r="X71" s="13"/>
      <c r="Y71" s="13"/>
      <c r="Z71" s="13"/>
      <c r="AA71" s="13"/>
      <c r="AB71" s="13"/>
    </row>
    <row r="72" spans="6:28" ht="16.5">
      <c r="F72" s="27"/>
      <c r="G72" s="70" t="s">
        <v>384</v>
      </c>
      <c r="H72" s="70">
        <f>SUM(H57)</f>
        <v>0</v>
      </c>
      <c r="I72" s="70">
        <f>SUM(I57)</f>
        <v>30</v>
      </c>
      <c r="J72" s="70">
        <f>SUM(J57)</f>
        <v>30</v>
      </c>
      <c r="K72" s="88" t="str">
        <f>IF(J72&gt;0,"Tiếp tục phát triển","Lưu lượng đã hết")</f>
        <v>Tiếp tục phát triển</v>
      </c>
      <c r="V72" s="13"/>
      <c r="W72" s="13"/>
      <c r="X72" s="13"/>
      <c r="Y72" s="13"/>
      <c r="Z72" s="13"/>
      <c r="AA72" s="13"/>
      <c r="AB72" s="13"/>
    </row>
    <row r="73" spans="7:28" ht="16.5">
      <c r="G73" s="70" t="s">
        <v>385</v>
      </c>
      <c r="H73" s="70">
        <f>SUM(H59:H64)</f>
        <v>128</v>
      </c>
      <c r="I73" s="70">
        <f>SUM(I59:I64)</f>
        <v>410</v>
      </c>
      <c r="J73" s="70">
        <f>SUMIF(J59:J64,"&gt;0")</f>
        <v>282</v>
      </c>
      <c r="K73" s="88" t="str">
        <f>IF(J73&gt;0,"Tiếp tục phát triển","Lưu lượng đã hết")</f>
        <v>Tiếp tục phát triển</v>
      </c>
      <c r="V73" s="13"/>
      <c r="W73" s="13"/>
      <c r="X73" s="13"/>
      <c r="Y73" s="13"/>
      <c r="Z73" s="13"/>
      <c r="AA73" s="13"/>
      <c r="AB73" s="13"/>
    </row>
    <row r="74" spans="8:28" ht="16.5">
      <c r="H74" s="29" t="str">
        <f>IF(SUM(H69:H73)=H65,"Yes","No")</f>
        <v>No</v>
      </c>
      <c r="I74" s="29" t="str">
        <f>IF(SUM(I69:I73)=I65,"Yes","No")</f>
        <v>No</v>
      </c>
      <c r="J74" s="29" t="str">
        <f>IF(SUM(J69:J73)=J65,"Yes","No")</f>
        <v>No</v>
      </c>
      <c r="V74" s="13"/>
      <c r="W74" s="13"/>
      <c r="X74" s="13"/>
      <c r="Y74" s="13"/>
      <c r="Z74" s="13"/>
      <c r="AA74" s="13"/>
      <c r="AB74" s="13"/>
    </row>
    <row r="75" spans="8:28" ht="16.5">
      <c r="H75" s="29">
        <f>SUM(H69:H73)</f>
        <v>2723</v>
      </c>
      <c r="I75" s="29">
        <f>SUM(I69:I73)</f>
        <v>6425</v>
      </c>
      <c r="J75" s="29">
        <f>SUM(J69:J73)</f>
        <v>3702</v>
      </c>
      <c r="V75" s="13"/>
      <c r="W75" s="13"/>
      <c r="X75" s="13"/>
      <c r="Y75" s="13"/>
      <c r="Z75" s="13"/>
      <c r="AA75" s="13"/>
      <c r="AB75" s="13"/>
    </row>
    <row r="76" spans="22:28" ht="16.5">
      <c r="V76" s="13"/>
      <c r="W76" s="13"/>
      <c r="X76" s="13"/>
      <c r="Y76" s="13"/>
      <c r="Z76" s="13"/>
      <c r="AA76" s="13"/>
      <c r="AB76" s="13"/>
    </row>
    <row r="77" spans="22:28" ht="16.5">
      <c r="V77" s="13"/>
      <c r="W77" s="13"/>
      <c r="X77" s="13"/>
      <c r="Y77" s="13"/>
      <c r="Z77" s="13"/>
      <c r="AA77" s="13"/>
      <c r="AB77" s="13"/>
    </row>
    <row r="78" spans="22:28" ht="16.5">
      <c r="V78" s="13"/>
      <c r="W78" s="13"/>
      <c r="X78" s="13"/>
      <c r="Y78" s="13"/>
      <c r="Z78" s="13"/>
      <c r="AA78" s="13"/>
      <c r="AB78" s="13"/>
    </row>
    <row r="79" spans="22:28" ht="16.5">
      <c r="V79" s="13"/>
      <c r="W79" s="13"/>
      <c r="X79" s="13"/>
      <c r="Y79" s="13"/>
      <c r="Z79" s="13"/>
      <c r="AA79" s="13"/>
      <c r="AB79" s="13"/>
    </row>
    <row r="80" spans="22:28" ht="16.5">
      <c r="V80" s="196"/>
      <c r="W80" s="196"/>
      <c r="X80" s="196"/>
      <c r="Y80" s="196"/>
      <c r="Z80" s="196"/>
      <c r="AA80" s="196"/>
      <c r="AB80" s="196"/>
    </row>
    <row r="81" spans="22:28" ht="16.5">
      <c r="V81" s="192"/>
      <c r="W81" s="192"/>
      <c r="X81" s="192"/>
      <c r="Y81" s="192"/>
      <c r="Z81" s="192"/>
      <c r="AA81" s="192"/>
      <c r="AB81" s="192"/>
    </row>
    <row r="82" spans="22:28" ht="16.5">
      <c r="V82" s="13"/>
      <c r="W82" s="13"/>
      <c r="X82" s="13"/>
      <c r="Y82" s="13"/>
      <c r="Z82" s="13"/>
      <c r="AA82" s="13"/>
      <c r="AB82" s="13"/>
    </row>
    <row r="83" spans="22:28" ht="16.5">
      <c r="V83" s="196"/>
      <c r="W83" s="196"/>
      <c r="X83" s="196"/>
      <c r="Y83" s="196"/>
      <c r="Z83" s="196"/>
      <c r="AA83" s="196"/>
      <c r="AB83" s="196"/>
    </row>
    <row r="84" spans="22:28" ht="16.5">
      <c r="V84" s="165"/>
      <c r="W84" s="165"/>
      <c r="X84" s="165"/>
      <c r="Y84" s="165"/>
      <c r="Z84" s="165"/>
      <c r="AA84" s="165"/>
      <c r="AB84" s="165"/>
    </row>
    <row r="85" spans="22:28" ht="16.5">
      <c r="V85" s="13"/>
      <c r="W85" s="13"/>
      <c r="X85" s="13"/>
      <c r="Y85" s="13"/>
      <c r="Z85" s="13"/>
      <c r="AA85" s="13"/>
      <c r="AB85" s="13"/>
    </row>
    <row r="86" spans="22:28" ht="16.5">
      <c r="V86" s="13"/>
      <c r="W86" s="13"/>
      <c r="X86" s="13"/>
      <c r="Y86" s="13"/>
      <c r="Z86" s="13"/>
      <c r="AA86" s="13"/>
      <c r="AB86" s="13"/>
    </row>
    <row r="87" spans="22:28" ht="16.5">
      <c r="V87" s="24"/>
      <c r="W87" s="24"/>
      <c r="X87" s="24"/>
      <c r="Y87" s="24"/>
      <c r="Z87" s="24"/>
      <c r="AA87" s="24"/>
      <c r="AB87" s="24"/>
    </row>
    <row r="94" spans="22:28" ht="16.5">
      <c r="V94" s="27"/>
      <c r="W94" s="27"/>
      <c r="X94" s="27"/>
      <c r="Y94" s="27"/>
      <c r="Z94" s="27"/>
      <c r="AA94" s="27"/>
      <c r="AB94" s="27"/>
    </row>
  </sheetData>
  <sheetProtection/>
  <autoFilter ref="A2:R65"/>
  <mergeCells count="1">
    <mergeCell ref="A1:R1"/>
  </mergeCells>
  <printOptions horizontalCentered="1"/>
  <pageMargins left="0" right="0" top="0.78740157480315" bottom="0.236220472440945" header="0" footer="0"/>
  <pageSetup horizontalDpi="600" verticalDpi="600" orientation="landscape" paperSize="9" scale="78" r:id="rId3"/>
  <headerFooter alignWithMargins="0">
    <oddFooter>&amp;C&amp;13&amp;P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="85" zoomScaleNormal="85" zoomScalePageLayoutView="0" workbookViewId="0" topLeftCell="A1">
      <pane xSplit="9" ySplit="2" topLeftCell="J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3" sqref="H3"/>
    </sheetView>
  </sheetViews>
  <sheetFormatPr defaultColWidth="9" defaultRowHeight="15"/>
  <cols>
    <col min="1" max="1" width="5.09765625" style="27" bestFit="1" customWidth="1"/>
    <col min="2" max="2" width="12.296875" style="11" bestFit="1" customWidth="1"/>
    <col min="3" max="3" width="17.09765625" style="11" bestFit="1" customWidth="1"/>
    <col min="4" max="4" width="8.09765625" style="11" bestFit="1" customWidth="1"/>
    <col min="5" max="5" width="9.796875" style="11" bestFit="1" customWidth="1"/>
    <col min="6" max="6" width="4.296875" style="11" bestFit="1" customWidth="1"/>
    <col min="7" max="7" width="35.3984375" style="11" customWidth="1"/>
    <col min="8" max="8" width="15.796875" style="11" bestFit="1" customWidth="1"/>
    <col min="9" max="9" width="16.3984375" style="11" customWidth="1"/>
    <col min="10" max="10" width="15.796875" style="11" bestFit="1" customWidth="1"/>
    <col min="11" max="11" width="16.296875" style="11" bestFit="1" customWidth="1"/>
    <col min="12" max="14" width="10.09765625" style="11" bestFit="1" customWidth="1"/>
    <col min="15" max="16384" width="9" style="11" customWidth="1"/>
  </cols>
  <sheetData>
    <row r="1" spans="1:12" s="1" customFormat="1" ht="66" customHeight="1">
      <c r="A1" s="650" t="s">
        <v>1682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</row>
    <row r="2" spans="1:14" s="7" customFormat="1" ht="63">
      <c r="A2" s="2" t="s">
        <v>205</v>
      </c>
      <c r="B2" s="3" t="s">
        <v>196</v>
      </c>
      <c r="C2" s="3" t="s">
        <v>197</v>
      </c>
      <c r="D2" s="3" t="s">
        <v>198</v>
      </c>
      <c r="E2" s="3" t="s">
        <v>199</v>
      </c>
      <c r="F2" s="4" t="s">
        <v>200</v>
      </c>
      <c r="G2" s="3" t="s">
        <v>338</v>
      </c>
      <c r="H2" s="5" t="s">
        <v>33</v>
      </c>
      <c r="I2" s="5" t="s">
        <v>613</v>
      </c>
      <c r="J2" s="5" t="s">
        <v>34</v>
      </c>
      <c r="K2" s="6" t="s">
        <v>195</v>
      </c>
      <c r="L2" s="2" t="s">
        <v>187</v>
      </c>
      <c r="M2" s="2" t="s">
        <v>1694</v>
      </c>
      <c r="N2" s="2" t="s">
        <v>1994</v>
      </c>
    </row>
    <row r="3" spans="1:14" s="111" customFormat="1" ht="132">
      <c r="A3" s="633">
        <v>1</v>
      </c>
      <c r="B3" s="634" t="s">
        <v>1956</v>
      </c>
      <c r="C3" s="634" t="s">
        <v>255</v>
      </c>
      <c r="D3" s="634" t="s">
        <v>206</v>
      </c>
      <c r="E3" s="634" t="s">
        <v>256</v>
      </c>
      <c r="F3" s="104">
        <v>87</v>
      </c>
      <c r="G3" s="633" t="s">
        <v>65</v>
      </c>
      <c r="H3" s="104">
        <f>_xlfn.SUMIFS('[3]ML'!$G$3:$G$6,'[3]ML'!$B$3:$B$6,B3,'[3]ML'!$E$3:$E$6,E3)</f>
        <v>90</v>
      </c>
      <c r="I3" s="104">
        <v>90</v>
      </c>
      <c r="J3" s="635">
        <f>I3-H3</f>
        <v>0</v>
      </c>
      <c r="K3" s="636" t="str">
        <f>IF(J3&gt;0,"Tiếp tục phát triển","Lưu lượng đã hết")</f>
        <v>Lưu lượng đã hết</v>
      </c>
      <c r="L3" s="110">
        <v>920</v>
      </c>
      <c r="M3" s="632" t="s">
        <v>1701</v>
      </c>
      <c r="N3" s="632" t="s">
        <v>1997</v>
      </c>
    </row>
    <row r="4" spans="1:14" s="25" customFormat="1" ht="16.5">
      <c r="A4" s="48"/>
      <c r="B4" s="36" t="s">
        <v>243</v>
      </c>
      <c r="C4" s="36"/>
      <c r="D4" s="36"/>
      <c r="E4" s="36"/>
      <c r="F4" s="23"/>
      <c r="G4" s="36"/>
      <c r="H4" s="89">
        <f>H3</f>
        <v>90</v>
      </c>
      <c r="I4" s="89">
        <f>I3</f>
        <v>90</v>
      </c>
      <c r="J4" s="36">
        <f>J3</f>
        <v>0</v>
      </c>
      <c r="K4" s="37"/>
      <c r="L4" s="24"/>
      <c r="M4" s="24"/>
      <c r="N4" s="24"/>
    </row>
    <row r="5" spans="1:14" ht="16.5">
      <c r="A5" s="64"/>
      <c r="B5" s="39"/>
      <c r="C5" s="43"/>
      <c r="D5" s="43"/>
      <c r="E5" s="43"/>
      <c r="F5" s="44"/>
      <c r="G5" s="44"/>
      <c r="H5" s="44"/>
      <c r="I5" s="65"/>
      <c r="J5" s="43"/>
      <c r="K5" s="39"/>
      <c r="L5" s="47"/>
      <c r="M5" s="47"/>
      <c r="N5" s="47"/>
    </row>
    <row r="6" spans="1:14" ht="47.25">
      <c r="A6" s="64"/>
      <c r="B6" s="39"/>
      <c r="C6" s="43"/>
      <c r="D6" s="43"/>
      <c r="E6" s="43"/>
      <c r="G6" s="52" t="s">
        <v>180</v>
      </c>
      <c r="H6" s="5" t="s">
        <v>33</v>
      </c>
      <c r="I6" s="5" t="s">
        <v>326</v>
      </c>
      <c r="J6" s="5" t="s">
        <v>34</v>
      </c>
      <c r="K6" s="6" t="s">
        <v>195</v>
      </c>
      <c r="L6" s="47"/>
      <c r="M6" s="47"/>
      <c r="N6" s="47"/>
    </row>
    <row r="7" spans="1:14" ht="16.5">
      <c r="A7" s="64"/>
      <c r="B7" s="39"/>
      <c r="C7" s="43"/>
      <c r="D7" s="43"/>
      <c r="E7" s="43"/>
      <c r="G7" s="70" t="s">
        <v>178</v>
      </c>
      <c r="H7" s="70">
        <f>SUM(H3)</f>
        <v>90</v>
      </c>
      <c r="I7" s="70">
        <f>SUM(I3)</f>
        <v>90</v>
      </c>
      <c r="J7" s="70">
        <f>SUM(J3)</f>
        <v>0</v>
      </c>
      <c r="K7" s="88" t="str">
        <f>IF(J7&gt;0,"Tiếp tục phát triển","Lưu lượng đã hết")</f>
        <v>Lưu lượng đã hết</v>
      </c>
      <c r="L7" s="47"/>
      <c r="M7" s="47"/>
      <c r="N7" s="47"/>
    </row>
    <row r="8" spans="1:14" ht="16.5">
      <c r="A8" s="64"/>
      <c r="B8" s="39"/>
      <c r="C8" s="43"/>
      <c r="D8" s="43"/>
      <c r="E8" s="43"/>
      <c r="G8" s="70" t="s">
        <v>179</v>
      </c>
      <c r="H8" s="70">
        <v>0</v>
      </c>
      <c r="I8" s="70">
        <v>0</v>
      </c>
      <c r="J8" s="70">
        <v>0</v>
      </c>
      <c r="K8" s="88" t="str">
        <f>IF(J8&gt;0,"Tiếp tục phát triển","Lưu lượng đã hết")</f>
        <v>Lưu lượng đã hết</v>
      </c>
      <c r="L8" s="47"/>
      <c r="M8" s="47"/>
      <c r="N8" s="47"/>
    </row>
    <row r="9" spans="1:14" ht="16.5">
      <c r="A9" s="64"/>
      <c r="B9" s="39"/>
      <c r="C9" s="43"/>
      <c r="D9" s="43"/>
      <c r="E9" s="43"/>
      <c r="G9" s="70" t="s">
        <v>774</v>
      </c>
      <c r="H9" s="70">
        <v>0</v>
      </c>
      <c r="I9" s="70">
        <v>0</v>
      </c>
      <c r="J9" s="70">
        <v>0</v>
      </c>
      <c r="K9" s="88" t="str">
        <f>IF(J9&gt;0,"Tiếp tục phát triển","Lưu lượng đã hết")</f>
        <v>Lưu lượng đã hết</v>
      </c>
      <c r="L9" s="47"/>
      <c r="M9" s="47"/>
      <c r="N9" s="47"/>
    </row>
    <row r="10" spans="1:14" ht="16.5">
      <c r="A10" s="64"/>
      <c r="B10" s="39"/>
      <c r="C10" s="43"/>
      <c r="D10" s="43"/>
      <c r="E10" s="43"/>
      <c r="G10" s="70" t="s">
        <v>384</v>
      </c>
      <c r="H10" s="70">
        <v>0</v>
      </c>
      <c r="I10" s="70">
        <v>0</v>
      </c>
      <c r="J10" s="70">
        <v>0</v>
      </c>
      <c r="K10" s="88" t="str">
        <f>IF(J10&gt;0,"Tiếp tục phát triển","Lưu lượng đã hết")</f>
        <v>Lưu lượng đã hết</v>
      </c>
      <c r="L10" s="47"/>
      <c r="M10" s="47"/>
      <c r="N10" s="47"/>
    </row>
    <row r="11" spans="1:14" ht="16.5">
      <c r="A11" s="64"/>
      <c r="B11" s="39"/>
      <c r="C11" s="43"/>
      <c r="D11" s="43"/>
      <c r="E11" s="43"/>
      <c r="G11" s="70" t="s">
        <v>385</v>
      </c>
      <c r="H11" s="70">
        <v>0</v>
      </c>
      <c r="I11" s="70">
        <v>0</v>
      </c>
      <c r="J11" s="70">
        <v>0</v>
      </c>
      <c r="K11" s="88" t="str">
        <f>IF(J11&gt;0,"Tiếp tục phát triển","Lưu lượng đã hết")</f>
        <v>Lưu lượng đã hết</v>
      </c>
      <c r="L11" s="47"/>
      <c r="M11" s="47"/>
      <c r="N11" s="47"/>
    </row>
    <row r="12" spans="2:10" ht="16.5">
      <c r="B12" s="39"/>
      <c r="H12" s="29" t="str">
        <f>IF(SUM(H7:H9)=H3,"Yes","No")</f>
        <v>Yes</v>
      </c>
      <c r="I12" s="29" t="str">
        <f>IF(SUM(I7:I9)=I3,"Yes","No")</f>
        <v>Yes</v>
      </c>
      <c r="J12" s="29" t="str">
        <f>IF(SUM(J7:J9)=J3,"Yes","No")</f>
        <v>Yes</v>
      </c>
    </row>
  </sheetData>
  <sheetProtection/>
  <mergeCells count="1">
    <mergeCell ref="A1:L1"/>
  </mergeCells>
  <printOptions horizontalCentered="1"/>
  <pageMargins left="0" right="0" top="1" bottom="0.5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zoomScale="85" zoomScaleNormal="85" zoomScalePageLayoutView="0" workbookViewId="0" topLeftCell="A1">
      <pane xSplit="7" ySplit="2" topLeftCell="H1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15" sqref="H15"/>
    </sheetView>
  </sheetViews>
  <sheetFormatPr defaultColWidth="9" defaultRowHeight="15"/>
  <cols>
    <col min="1" max="1" width="5.09765625" style="26" customWidth="1"/>
    <col min="2" max="2" width="12.296875" style="27" customWidth="1"/>
    <col min="3" max="3" width="25" style="28" customWidth="1"/>
    <col min="4" max="4" width="10.796875" style="28" bestFit="1" customWidth="1"/>
    <col min="5" max="5" width="13.796875" style="28" customWidth="1"/>
    <col min="6" max="6" width="6.19921875" style="33" bestFit="1" customWidth="1"/>
    <col min="7" max="7" width="38" style="28" customWidth="1"/>
    <col min="8" max="8" width="15.796875" style="11" bestFit="1" customWidth="1"/>
    <col min="9" max="9" width="15.8984375" style="11" bestFit="1" customWidth="1"/>
    <col min="10" max="10" width="15.796875" style="11" bestFit="1" customWidth="1"/>
    <col min="11" max="11" width="13.296875" style="11" bestFit="1" customWidth="1"/>
    <col min="12" max="12" width="11.8984375" style="11" bestFit="1" customWidth="1"/>
    <col min="13" max="13" width="10.8984375" style="27" bestFit="1" customWidth="1"/>
    <col min="14" max="14" width="11.8984375" style="11" bestFit="1" customWidth="1"/>
    <col min="15" max="16384" width="9" style="11" customWidth="1"/>
  </cols>
  <sheetData>
    <row r="1" spans="1:16" s="1" customFormat="1" ht="66" customHeight="1">
      <c r="A1" s="650" t="s">
        <v>1683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</row>
    <row r="2" spans="1:18" s="7" customFormat="1" ht="47.25">
      <c r="A2" s="2" t="s">
        <v>205</v>
      </c>
      <c r="B2" s="3" t="s">
        <v>196</v>
      </c>
      <c r="C2" s="3" t="s">
        <v>197</v>
      </c>
      <c r="D2" s="3" t="s">
        <v>198</v>
      </c>
      <c r="E2" s="3" t="s">
        <v>199</v>
      </c>
      <c r="F2" s="4" t="s">
        <v>200</v>
      </c>
      <c r="G2" s="3" t="s">
        <v>338</v>
      </c>
      <c r="H2" s="5" t="s">
        <v>33</v>
      </c>
      <c r="I2" s="5" t="s">
        <v>613</v>
      </c>
      <c r="J2" s="5" t="s">
        <v>34</v>
      </c>
      <c r="K2" s="6" t="s">
        <v>195</v>
      </c>
      <c r="L2" s="2" t="s">
        <v>187</v>
      </c>
      <c r="M2" s="2" t="s">
        <v>438</v>
      </c>
      <c r="N2" s="2" t="s">
        <v>791</v>
      </c>
      <c r="O2" s="2" t="s">
        <v>1244</v>
      </c>
      <c r="P2" s="2" t="s">
        <v>1371</v>
      </c>
      <c r="Q2" s="2" t="s">
        <v>1614</v>
      </c>
      <c r="R2" s="2" t="s">
        <v>1694</v>
      </c>
    </row>
    <row r="3" spans="1:18" s="7" customFormat="1" ht="115.5">
      <c r="A3" s="16">
        <v>1</v>
      </c>
      <c r="B3" s="18" t="s">
        <v>1123</v>
      </c>
      <c r="C3" s="9" t="s">
        <v>255</v>
      </c>
      <c r="D3" s="9" t="s">
        <v>219</v>
      </c>
      <c r="E3" s="9" t="s">
        <v>236</v>
      </c>
      <c r="F3" s="40">
        <v>120</v>
      </c>
      <c r="G3" s="9" t="s">
        <v>406</v>
      </c>
      <c r="H3" s="90">
        <f>_xlfn.SUMIFS('[3]NT'!$G$3:$G$24,'[3]NT'!$B$3:$B$24,B3,'[3]NT'!$E$3:$E$24,E3)</f>
        <v>30</v>
      </c>
      <c r="I3" s="91">
        <v>30</v>
      </c>
      <c r="J3" s="68">
        <f aca="true" t="shared" si="0" ref="J3:J16">I3-H3</f>
        <v>0</v>
      </c>
      <c r="K3" s="88" t="str">
        <f>IF(J3&gt;0,"Tiếp tục phát triển","Lưu lượng đã hết")</f>
        <v>Lưu lượng đã hết</v>
      </c>
      <c r="L3" s="17">
        <v>901</v>
      </c>
      <c r="M3" s="100"/>
      <c r="N3" s="100"/>
      <c r="O3" s="100"/>
      <c r="P3" s="100"/>
      <c r="Q3" s="100"/>
      <c r="R3" s="257" t="s">
        <v>1705</v>
      </c>
    </row>
    <row r="4" spans="1:18" ht="132">
      <c r="A4" s="16">
        <f aca="true" t="shared" si="1" ref="A4:A16">A3+1</f>
        <v>2</v>
      </c>
      <c r="B4" s="8" t="s">
        <v>1124</v>
      </c>
      <c r="C4" s="12" t="s">
        <v>255</v>
      </c>
      <c r="D4" s="12" t="s">
        <v>219</v>
      </c>
      <c r="E4" s="12" t="s">
        <v>256</v>
      </c>
      <c r="F4" s="66">
        <v>110</v>
      </c>
      <c r="G4" s="12" t="s">
        <v>69</v>
      </c>
      <c r="H4" s="90">
        <f>_xlfn.SUMIFS('[3]NT'!$G$3:$G$24,'[3]NT'!$B$3:$B$24,B4,'[3]NT'!$E$3:$E$24,E4)</f>
        <v>270</v>
      </c>
      <c r="I4" s="73">
        <v>300</v>
      </c>
      <c r="J4" s="68">
        <f t="shared" si="0"/>
        <v>30</v>
      </c>
      <c r="K4" s="12" t="s">
        <v>150</v>
      </c>
      <c r="L4" s="17">
        <v>900</v>
      </c>
      <c r="M4" s="17"/>
      <c r="N4" s="13"/>
      <c r="O4" s="13"/>
      <c r="P4" s="13"/>
      <c r="Q4" s="13"/>
      <c r="R4" s="257" t="s">
        <v>1702</v>
      </c>
    </row>
    <row r="5" spans="1:18" s="599" customFormat="1" ht="132">
      <c r="A5" s="590"/>
      <c r="B5" s="591" t="s">
        <v>1125</v>
      </c>
      <c r="C5" s="592" t="s">
        <v>255</v>
      </c>
      <c r="D5" s="592" t="s">
        <v>219</v>
      </c>
      <c r="E5" s="592" t="s">
        <v>262</v>
      </c>
      <c r="F5" s="593">
        <v>120</v>
      </c>
      <c r="G5" s="592" t="s">
        <v>70</v>
      </c>
      <c r="H5" s="90">
        <f>_xlfn.SUMIFS('[3]NT'!$G$3:$G$24,'[3]NT'!$B$3:$B$24,B5,'[3]NT'!$E$3:$E$24,E5)</f>
        <v>0</v>
      </c>
      <c r="I5" s="594">
        <v>240</v>
      </c>
      <c r="J5" s="595">
        <f t="shared" si="0"/>
        <v>240</v>
      </c>
      <c r="K5" s="592" t="s">
        <v>151</v>
      </c>
      <c r="L5" s="596">
        <v>902</v>
      </c>
      <c r="M5" s="597"/>
      <c r="N5" s="598"/>
      <c r="O5" s="598"/>
      <c r="P5" s="598"/>
      <c r="Q5" s="598"/>
      <c r="R5" s="598"/>
    </row>
    <row r="6" spans="1:18" ht="66">
      <c r="A6" s="16">
        <f>A4+1</f>
        <v>3</v>
      </c>
      <c r="B6" s="18" t="s">
        <v>193</v>
      </c>
      <c r="C6" s="12" t="s">
        <v>255</v>
      </c>
      <c r="D6" s="12" t="s">
        <v>219</v>
      </c>
      <c r="E6" s="12" t="s">
        <v>279</v>
      </c>
      <c r="F6" s="66">
        <v>118</v>
      </c>
      <c r="G6" s="12" t="s">
        <v>1952</v>
      </c>
      <c r="H6" s="90">
        <f>_xlfn.SUMIFS('[3]NT'!$G$3:$G$24,'[3]NT'!$B$3:$B$24,B6,'[3]NT'!$E$3:$E$24,E6)</f>
        <v>60</v>
      </c>
      <c r="I6" s="73">
        <v>450</v>
      </c>
      <c r="J6" s="68">
        <f>I6-H6</f>
        <v>390</v>
      </c>
      <c r="K6" s="12" t="str">
        <f aca="true" t="shared" si="2" ref="K6:K16">IF(J6&gt;0,"Tiếp tục phát triển","Lưu lượng đã hết")</f>
        <v>Tiếp tục phát triển</v>
      </c>
      <c r="L6" s="17">
        <v>903</v>
      </c>
      <c r="M6" s="17"/>
      <c r="N6" s="13"/>
      <c r="O6" s="13"/>
      <c r="P6" s="13"/>
      <c r="Q6" s="13"/>
      <c r="R6" s="13"/>
    </row>
    <row r="7" spans="1:18" s="57" customFormat="1" ht="49.5">
      <c r="A7" s="35">
        <f t="shared" si="1"/>
        <v>4</v>
      </c>
      <c r="B7" s="8" t="s">
        <v>1261</v>
      </c>
      <c r="C7" s="12" t="s">
        <v>255</v>
      </c>
      <c r="D7" s="12" t="s">
        <v>219</v>
      </c>
      <c r="E7" s="12" t="s">
        <v>177</v>
      </c>
      <c r="F7" s="55">
        <v>118</v>
      </c>
      <c r="G7" s="12" t="s">
        <v>1262</v>
      </c>
      <c r="H7" s="90">
        <f>_xlfn.SUMIFS('[3]NT'!$G$3:$G$24,'[3]NT'!$B$3:$B$24,B7,'[3]NT'!$E$3:$E$24,E7)</f>
        <v>90</v>
      </c>
      <c r="I7" s="10">
        <v>240</v>
      </c>
      <c r="J7" s="10">
        <f>I7-H7</f>
        <v>150</v>
      </c>
      <c r="K7" s="88" t="str">
        <f t="shared" si="2"/>
        <v>Tiếp tục phát triển</v>
      </c>
      <c r="L7" s="17"/>
      <c r="M7" s="17"/>
      <c r="N7" s="13"/>
      <c r="O7" s="13">
        <v>902</v>
      </c>
      <c r="P7" s="13"/>
      <c r="Q7" s="13"/>
      <c r="R7" s="13"/>
    </row>
    <row r="8" spans="1:18" ht="89.25">
      <c r="A8" s="35">
        <f t="shared" si="1"/>
        <v>5</v>
      </c>
      <c r="B8" s="18" t="s">
        <v>1126</v>
      </c>
      <c r="C8" s="12" t="s">
        <v>237</v>
      </c>
      <c r="D8" s="12" t="s">
        <v>219</v>
      </c>
      <c r="E8" s="12" t="s">
        <v>1024</v>
      </c>
      <c r="F8" s="66">
        <v>250</v>
      </c>
      <c r="G8" s="12" t="s">
        <v>1703</v>
      </c>
      <c r="H8" s="90">
        <f>_xlfn.SUMIFS('[3]NT'!$G$3:$G$24,'[3]NT'!$B$3:$B$24,B8,'[3]NT'!$E$3:$E$24,E8)</f>
        <v>45</v>
      </c>
      <c r="I8" s="73">
        <v>60</v>
      </c>
      <c r="J8" s="68">
        <f t="shared" si="0"/>
        <v>15</v>
      </c>
      <c r="K8" s="12" t="str">
        <f t="shared" si="2"/>
        <v>Tiếp tục phát triển</v>
      </c>
      <c r="L8" s="17">
        <v>68</v>
      </c>
      <c r="M8" s="17"/>
      <c r="N8" s="13"/>
      <c r="O8" s="13"/>
      <c r="P8" s="13"/>
      <c r="Q8" s="13"/>
      <c r="R8" s="280" t="s">
        <v>1704</v>
      </c>
    </row>
    <row r="9" spans="1:18" ht="82.5">
      <c r="A9" s="16">
        <f t="shared" si="1"/>
        <v>6</v>
      </c>
      <c r="B9" s="18" t="s">
        <v>1127</v>
      </c>
      <c r="C9" s="9" t="s">
        <v>293</v>
      </c>
      <c r="D9" s="9" t="s">
        <v>219</v>
      </c>
      <c r="E9" s="9" t="s">
        <v>253</v>
      </c>
      <c r="F9" s="40">
        <v>240</v>
      </c>
      <c r="G9" s="9" t="s">
        <v>1623</v>
      </c>
      <c r="H9" s="90">
        <f>_xlfn.SUMIFS('[3]NT'!$G$3:$G$24,'[3]NT'!$B$3:$B$24,B9,'[3]NT'!$E$3:$E$24,E9)</f>
        <v>15</v>
      </c>
      <c r="I9" s="152">
        <v>150</v>
      </c>
      <c r="J9" s="68">
        <f t="shared" si="0"/>
        <v>135</v>
      </c>
      <c r="K9" s="12" t="str">
        <f t="shared" si="2"/>
        <v>Tiếp tục phát triển</v>
      </c>
      <c r="L9" s="17">
        <v>815</v>
      </c>
      <c r="M9" s="17"/>
      <c r="N9" s="13"/>
      <c r="O9" s="13"/>
      <c r="P9" s="13"/>
      <c r="Q9" s="257" t="s">
        <v>1624</v>
      </c>
      <c r="R9" s="257"/>
    </row>
    <row r="10" spans="1:18" s="571" customFormat="1" ht="33">
      <c r="A10" s="613"/>
      <c r="B10" s="567" t="s">
        <v>1128</v>
      </c>
      <c r="C10" s="568" t="s">
        <v>278</v>
      </c>
      <c r="D10" s="568" t="s">
        <v>219</v>
      </c>
      <c r="E10" s="568" t="s">
        <v>280</v>
      </c>
      <c r="F10" s="614">
        <v>110</v>
      </c>
      <c r="G10" s="568" t="s">
        <v>68</v>
      </c>
      <c r="H10" s="90">
        <f>_xlfn.SUMIFS('[3]NT'!$G$3:$G$24,'[3]NT'!$B$3:$B$24,B10,'[3]NT'!$E$3:$E$24,E10)</f>
        <v>0</v>
      </c>
      <c r="I10" s="615">
        <v>120</v>
      </c>
      <c r="J10" s="577">
        <f t="shared" si="0"/>
        <v>120</v>
      </c>
      <c r="K10" s="568" t="str">
        <f t="shared" si="2"/>
        <v>Tiếp tục phát triển</v>
      </c>
      <c r="L10" s="252">
        <v>463</v>
      </c>
      <c r="M10" s="252"/>
      <c r="N10" s="253"/>
      <c r="O10" s="253"/>
      <c r="P10" s="253"/>
      <c r="Q10" s="253"/>
      <c r="R10" s="253"/>
    </row>
    <row r="11" spans="1:18" ht="33">
      <c r="A11" s="16">
        <f>A9+1</f>
        <v>7</v>
      </c>
      <c r="B11" s="8" t="s">
        <v>1129</v>
      </c>
      <c r="C11" s="12" t="s">
        <v>292</v>
      </c>
      <c r="D11" s="12" t="s">
        <v>219</v>
      </c>
      <c r="E11" s="12" t="s">
        <v>261</v>
      </c>
      <c r="F11" s="66">
        <v>250</v>
      </c>
      <c r="G11" s="12" t="s">
        <v>67</v>
      </c>
      <c r="H11" s="90">
        <f>_xlfn.SUMIFS('[3]NT'!$G$3:$G$24,'[3]NT'!$B$3:$B$24,B11,'[3]NT'!$E$3:$E$24,E11)</f>
        <v>30</v>
      </c>
      <c r="I11" s="73">
        <v>90</v>
      </c>
      <c r="J11" s="68">
        <f t="shared" si="0"/>
        <v>60</v>
      </c>
      <c r="K11" s="12" t="str">
        <f t="shared" si="2"/>
        <v>Tiếp tục phát triển</v>
      </c>
      <c r="L11" s="17">
        <v>243</v>
      </c>
      <c r="M11" s="17"/>
      <c r="N11" s="13"/>
      <c r="O11" s="13"/>
      <c r="P11" s="13"/>
      <c r="Q11" s="13"/>
      <c r="R11" s="13"/>
    </row>
    <row r="12" spans="1:18" s="489" customFormat="1" ht="33">
      <c r="A12" s="498">
        <f t="shared" si="1"/>
        <v>8</v>
      </c>
      <c r="B12" s="486" t="s">
        <v>478</v>
      </c>
      <c r="C12" s="487" t="s">
        <v>292</v>
      </c>
      <c r="D12" s="487" t="s">
        <v>219</v>
      </c>
      <c r="E12" s="487" t="s">
        <v>324</v>
      </c>
      <c r="F12" s="488">
        <v>260</v>
      </c>
      <c r="G12" s="488" t="s">
        <v>479</v>
      </c>
      <c r="H12" s="90">
        <f>_xlfn.SUMIFS('[3]NT'!$G$3:$G$24,'[3]NT'!$B$3:$B$24,B12,'[3]NT'!$E$3:$E$24,E12)</f>
        <v>0</v>
      </c>
      <c r="I12" s="468">
        <v>180</v>
      </c>
      <c r="J12" s="468">
        <f>I12-H12</f>
        <v>180</v>
      </c>
      <c r="K12" s="487" t="str">
        <f>IF(J12&gt;0,"Tiếp tục phát triển","Lưu lượng đã hết")</f>
        <v>Tiếp tục phát triển</v>
      </c>
      <c r="L12" s="471"/>
      <c r="M12" s="471">
        <v>844</v>
      </c>
      <c r="N12" s="472"/>
      <c r="O12" s="472"/>
      <c r="P12" s="472"/>
      <c r="Q12" s="472"/>
      <c r="R12" s="472"/>
    </row>
    <row r="13" spans="1:18" s="503" customFormat="1" ht="49.5">
      <c r="A13" s="498">
        <f t="shared" si="1"/>
        <v>9</v>
      </c>
      <c r="B13" s="490" t="s">
        <v>1130</v>
      </c>
      <c r="C13" s="500" t="s">
        <v>218</v>
      </c>
      <c r="D13" s="500" t="s">
        <v>219</v>
      </c>
      <c r="E13" s="500" t="s">
        <v>1004</v>
      </c>
      <c r="F13" s="501">
        <v>105</v>
      </c>
      <c r="G13" s="504" t="s">
        <v>1468</v>
      </c>
      <c r="H13" s="90">
        <f>_xlfn.SUMIFS('[3]NT'!$G$3:$G$24,'[3]NT'!$B$3:$B$24,B13,'[3]NT'!$E$3:$E$24,E13)</f>
        <v>0</v>
      </c>
      <c r="I13" s="502">
        <v>120</v>
      </c>
      <c r="J13" s="494">
        <f t="shared" si="0"/>
        <v>120</v>
      </c>
      <c r="K13" s="500" t="str">
        <f t="shared" si="2"/>
        <v>Tiếp tục phát triển</v>
      </c>
      <c r="L13" s="499">
        <v>931</v>
      </c>
      <c r="M13" s="482"/>
      <c r="N13" s="474"/>
      <c r="O13" s="474"/>
      <c r="P13" s="474"/>
      <c r="Q13" s="474"/>
      <c r="R13" s="474"/>
    </row>
    <row r="14" spans="1:18" s="503" customFormat="1" ht="49.5">
      <c r="A14" s="498">
        <f t="shared" si="1"/>
        <v>10</v>
      </c>
      <c r="B14" s="490" t="s">
        <v>1131</v>
      </c>
      <c r="C14" s="500" t="s">
        <v>218</v>
      </c>
      <c r="D14" s="500" t="s">
        <v>219</v>
      </c>
      <c r="E14" s="500" t="s">
        <v>1003</v>
      </c>
      <c r="F14" s="501">
        <v>105</v>
      </c>
      <c r="G14" s="504" t="s">
        <v>1469</v>
      </c>
      <c r="H14" s="90">
        <f>_xlfn.SUMIFS('[3]NT'!$G$3:$G$24,'[3]NT'!$B$3:$B$24,B14,'[3]NT'!$E$3:$E$24,E14)</f>
        <v>0</v>
      </c>
      <c r="I14" s="502">
        <v>120</v>
      </c>
      <c r="J14" s="494">
        <f>I14-H14</f>
        <v>120</v>
      </c>
      <c r="K14" s="500" t="str">
        <f>IF(J14&gt;0,"Tiếp tục phát triển","Lưu lượng đã hết")</f>
        <v>Tiếp tục phát triển</v>
      </c>
      <c r="L14" s="499">
        <v>932</v>
      </c>
      <c r="M14" s="482"/>
      <c r="N14" s="474"/>
      <c r="O14" s="474"/>
      <c r="P14" s="474"/>
      <c r="Q14" s="474"/>
      <c r="R14" s="474"/>
    </row>
    <row r="15" spans="1:18" ht="49.5">
      <c r="A15" s="16">
        <f t="shared" si="1"/>
        <v>11</v>
      </c>
      <c r="B15" s="8" t="s">
        <v>1132</v>
      </c>
      <c r="C15" s="9" t="s">
        <v>273</v>
      </c>
      <c r="D15" s="9" t="s">
        <v>219</v>
      </c>
      <c r="E15" s="9" t="s">
        <v>220</v>
      </c>
      <c r="F15" s="40">
        <v>245</v>
      </c>
      <c r="G15" s="9" t="s">
        <v>66</v>
      </c>
      <c r="H15" s="90">
        <f>_xlfn.SUMIFS('[3]NT'!$G$3:$G$24,'[3]NT'!$B$3:$B$24,B15,'[3]NT'!$E$3:$E$24,E15)</f>
        <v>30</v>
      </c>
      <c r="I15" s="73">
        <v>60</v>
      </c>
      <c r="J15" s="68">
        <f>I15-H15</f>
        <v>30</v>
      </c>
      <c r="K15" s="12" t="str">
        <f>IF(J15&gt;0,"Tiếp tục phát triển","Lưu lượng đã hết")</f>
        <v>Tiếp tục phát triển</v>
      </c>
      <c r="L15" s="17">
        <v>936</v>
      </c>
      <c r="M15" s="17"/>
      <c r="N15" s="13"/>
      <c r="O15" s="13"/>
      <c r="P15" s="13"/>
      <c r="Q15" s="13"/>
      <c r="R15" s="13"/>
    </row>
    <row r="16" spans="1:18" s="503" customFormat="1" ht="33">
      <c r="A16" s="498">
        <f t="shared" si="1"/>
        <v>12</v>
      </c>
      <c r="B16" s="499" t="s">
        <v>1422</v>
      </c>
      <c r="C16" s="491" t="s">
        <v>273</v>
      </c>
      <c r="D16" s="491" t="s">
        <v>219</v>
      </c>
      <c r="E16" s="491" t="s">
        <v>1317</v>
      </c>
      <c r="F16" s="492">
        <v>245</v>
      </c>
      <c r="G16" s="491" t="s">
        <v>1423</v>
      </c>
      <c r="H16" s="90">
        <f>_xlfn.SUMIFS('[3]NT'!$G$3:$G$24,'[3]NT'!$B$3:$B$24,B16,'[3]NT'!$E$3:$E$24,E16)</f>
        <v>0</v>
      </c>
      <c r="I16" s="502">
        <v>60</v>
      </c>
      <c r="J16" s="494">
        <f t="shared" si="0"/>
        <v>60</v>
      </c>
      <c r="K16" s="500" t="str">
        <f t="shared" si="2"/>
        <v>Tiếp tục phát triển</v>
      </c>
      <c r="L16" s="482">
        <v>936</v>
      </c>
      <c r="M16" s="482"/>
      <c r="N16" s="474"/>
      <c r="O16" s="474"/>
      <c r="P16" s="474">
        <v>4008</v>
      </c>
      <c r="Q16" s="474"/>
      <c r="R16" s="474"/>
    </row>
    <row r="17" spans="1:18" s="25" customFormat="1" ht="16.5">
      <c r="A17" s="41"/>
      <c r="B17" s="49" t="s">
        <v>243</v>
      </c>
      <c r="C17" s="50"/>
      <c r="D17" s="50"/>
      <c r="E17" s="50"/>
      <c r="F17" s="51"/>
      <c r="G17" s="50"/>
      <c r="H17" s="90">
        <f>_xlfn.SUMIFS('[3]NT'!$G$3:$G$24,'[3]NT'!$B$3:$B$24,B17,'[3]NT'!$E$3:$E$24,E17)</f>
        <v>0</v>
      </c>
      <c r="I17" s="22">
        <f>SUMIF(I3:I16,"&gt;0")</f>
        <v>2220</v>
      </c>
      <c r="J17" s="22">
        <f>SUMIF(J3:J16,"&gt;0")</f>
        <v>1650</v>
      </c>
      <c r="K17" s="24"/>
      <c r="L17" s="20"/>
      <c r="M17" s="20"/>
      <c r="N17" s="24"/>
      <c r="O17" s="24"/>
      <c r="P17" s="24"/>
      <c r="Q17" s="24"/>
      <c r="R17" s="24"/>
    </row>
    <row r="19" spans="7:11" ht="47.25">
      <c r="G19" s="52" t="s">
        <v>180</v>
      </c>
      <c r="H19" s="5" t="s">
        <v>33</v>
      </c>
      <c r="I19" s="5" t="s">
        <v>326</v>
      </c>
      <c r="J19" s="5" t="s">
        <v>34</v>
      </c>
      <c r="K19" s="6" t="s">
        <v>195</v>
      </c>
    </row>
    <row r="20" spans="7:11" ht="33">
      <c r="G20" s="70" t="s">
        <v>178</v>
      </c>
      <c r="H20" s="70">
        <f>SUM(H3:H9)</f>
        <v>510</v>
      </c>
      <c r="I20" s="70">
        <f>SUM(I3:I9)</f>
        <v>1470</v>
      </c>
      <c r="J20" s="70">
        <f>SUMIF(J3:J9,"&gt;0")</f>
        <v>960</v>
      </c>
      <c r="K20" s="88" t="str">
        <f>IF(J20&gt;0,"Tiếp tục phát triển","Lưu lượng đã hết")</f>
        <v>Tiếp tục phát triển</v>
      </c>
    </row>
    <row r="21" spans="7:11" ht="33">
      <c r="G21" s="70" t="s">
        <v>179</v>
      </c>
      <c r="H21" s="70">
        <f>SUM(H10:H11)</f>
        <v>30</v>
      </c>
      <c r="I21" s="70">
        <f>SUM(I10:I11)</f>
        <v>210</v>
      </c>
      <c r="J21" s="70">
        <f>SUMIF(J10:J11,"&gt;0")</f>
        <v>180</v>
      </c>
      <c r="K21" s="88" t="str">
        <f>IF(J21&gt;0,"Tiếp tục phát triển","Lưu lượng đã hết")</f>
        <v>Tiếp tục phát triển</v>
      </c>
    </row>
    <row r="22" spans="1:13" s="57" customFormat="1" ht="33">
      <c r="A22" s="62"/>
      <c r="B22" s="69"/>
      <c r="C22" s="32"/>
      <c r="D22" s="32"/>
      <c r="E22" s="32"/>
      <c r="F22" s="63"/>
      <c r="G22" s="70" t="s">
        <v>774</v>
      </c>
      <c r="H22" s="70">
        <f>SUM(H13:H16)</f>
        <v>30</v>
      </c>
      <c r="I22" s="70">
        <f>SUM(I13:I16)</f>
        <v>360</v>
      </c>
      <c r="J22" s="70">
        <f>SUMIF(J13:J16,"&gt;0")</f>
        <v>330</v>
      </c>
      <c r="K22" s="88" t="str">
        <f>IF(J22&gt;0,"Tiếp tục phát triển","Lưu lượng đã hết")</f>
        <v>Tiếp tục phát triển</v>
      </c>
      <c r="L22" s="31"/>
      <c r="M22" s="69"/>
    </row>
    <row r="23" spans="3:12" s="27" customFormat="1" ht="33">
      <c r="C23" s="28"/>
      <c r="D23" s="28"/>
      <c r="E23" s="28"/>
      <c r="G23" s="70" t="s">
        <v>384</v>
      </c>
      <c r="H23" s="70">
        <v>0</v>
      </c>
      <c r="I23" s="70">
        <v>0</v>
      </c>
      <c r="J23" s="70">
        <v>0</v>
      </c>
      <c r="K23" s="88" t="str">
        <f>IF(J23&gt;0,"Tiếp tục phát triển","Lưu lượng đã hết")</f>
        <v>Lưu lượng đã hết</v>
      </c>
      <c r="L23" s="31"/>
    </row>
    <row r="24" spans="7:11" ht="33">
      <c r="G24" s="70" t="s">
        <v>385</v>
      </c>
      <c r="H24" s="70">
        <v>0</v>
      </c>
      <c r="I24" s="70">
        <v>0</v>
      </c>
      <c r="J24" s="70">
        <v>0</v>
      </c>
      <c r="K24" s="88" t="str">
        <f>IF(J24&gt;0,"Tiếp tục phát triển","Lưu lượng đã hết")</f>
        <v>Lưu lượng đã hết</v>
      </c>
    </row>
    <row r="25" spans="7:11" ht="16.5">
      <c r="G25" s="63"/>
      <c r="H25" s="63">
        <f>SUM(H20:H24)</f>
        <v>570</v>
      </c>
      <c r="I25" s="63">
        <f>SUM(I20:I24)</f>
        <v>2040</v>
      </c>
      <c r="J25" s="63">
        <f>SUM(J20:J24)</f>
        <v>1470</v>
      </c>
      <c r="K25" s="112"/>
    </row>
    <row r="26" spans="8:10" ht="16.5">
      <c r="H26" s="29" t="str">
        <f>IF(SUM(H20:H24)=H17,"Yes","No")</f>
        <v>No</v>
      </c>
      <c r="I26" s="29" t="str">
        <f>IF(SUM(I20:I24)=I17,"Yes","No")</f>
        <v>No</v>
      </c>
      <c r="J26" s="29" t="str">
        <f>IF(SUM(J20:J24)=J17,"Yes","No")</f>
        <v>No</v>
      </c>
    </row>
  </sheetData>
  <sheetProtection/>
  <autoFilter ref="A2:P17"/>
  <mergeCells count="1">
    <mergeCell ref="A1:P1"/>
  </mergeCells>
  <printOptions horizontalCentered="1"/>
  <pageMargins left="0" right="0" top="0.511811023622047" bottom="0.31496062992126" header="0" footer="0"/>
  <pageSetup horizontalDpi="600" verticalDpi="600" orientation="landscape" paperSize="9" scale="7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5"/>
  <sheetViews>
    <sheetView tabSelected="1" zoomScalePageLayoutView="0" workbookViewId="0" topLeftCell="A1">
      <pane xSplit="7" ySplit="2" topLeftCell="H1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G13" sqref="G13"/>
    </sheetView>
  </sheetViews>
  <sheetFormatPr defaultColWidth="9" defaultRowHeight="15"/>
  <cols>
    <col min="1" max="1" width="3.8984375" style="26" bestFit="1" customWidth="1"/>
    <col min="2" max="2" width="12.296875" style="11" bestFit="1" customWidth="1"/>
    <col min="3" max="3" width="20.296875" style="11" bestFit="1" customWidth="1"/>
    <col min="4" max="4" width="11.19921875" style="11" bestFit="1" customWidth="1"/>
    <col min="5" max="5" width="12.796875" style="11" bestFit="1" customWidth="1"/>
    <col min="6" max="6" width="6.796875" style="92" customWidth="1"/>
    <col min="7" max="7" width="39" style="11" customWidth="1"/>
    <col min="8" max="8" width="15.796875" style="11" bestFit="1" customWidth="1"/>
    <col min="9" max="9" width="15.8984375" style="11" bestFit="1" customWidth="1"/>
    <col min="10" max="10" width="15.796875" style="11" bestFit="1" customWidth="1"/>
    <col min="11" max="11" width="13.296875" style="11" bestFit="1" customWidth="1"/>
    <col min="12" max="12" width="11.8984375" style="27" bestFit="1" customWidth="1"/>
    <col min="13" max="13" width="10.8984375" style="27" bestFit="1" customWidth="1"/>
    <col min="14" max="14" width="11.8984375" style="11" bestFit="1" customWidth="1"/>
    <col min="15" max="16" width="11.8984375" style="11" customWidth="1"/>
    <col min="17" max="17" width="9" style="11" customWidth="1"/>
    <col min="18" max="18" width="11.09765625" style="263" customWidth="1"/>
    <col min="19" max="25" width="9" style="11" customWidth="1"/>
    <col min="26" max="26" width="10.69921875" style="11" customWidth="1"/>
    <col min="27" max="16384" width="9" style="11" customWidth="1"/>
  </cols>
  <sheetData>
    <row r="1" spans="1:26" s="1" customFormat="1" ht="87.75" customHeight="1">
      <c r="A1" s="650" t="s">
        <v>1822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256"/>
      <c r="T1" s="256"/>
      <c r="U1" s="256"/>
      <c r="V1" s="256"/>
      <c r="W1" s="256"/>
      <c r="X1" s="256"/>
      <c r="Y1" s="256"/>
      <c r="Z1" s="256"/>
    </row>
    <row r="2" spans="1:26" s="7" customFormat="1" ht="78.75">
      <c r="A2" s="2" t="s">
        <v>205</v>
      </c>
      <c r="B2" s="3" t="s">
        <v>196</v>
      </c>
      <c r="C2" s="3" t="s">
        <v>197</v>
      </c>
      <c r="D2" s="3" t="s">
        <v>198</v>
      </c>
      <c r="E2" s="3" t="s">
        <v>199</v>
      </c>
      <c r="F2" s="4" t="s">
        <v>200</v>
      </c>
      <c r="G2" s="3" t="s">
        <v>338</v>
      </c>
      <c r="H2" s="5" t="s">
        <v>33</v>
      </c>
      <c r="I2" s="5" t="s">
        <v>613</v>
      </c>
      <c r="J2" s="5" t="s">
        <v>34</v>
      </c>
      <c r="K2" s="6" t="s">
        <v>195</v>
      </c>
      <c r="L2" s="2" t="s">
        <v>187</v>
      </c>
      <c r="M2" s="2" t="s">
        <v>438</v>
      </c>
      <c r="N2" s="2" t="s">
        <v>791</v>
      </c>
      <c r="O2" s="2" t="s">
        <v>1244</v>
      </c>
      <c r="P2" s="2" t="s">
        <v>1371</v>
      </c>
      <c r="Q2" s="2" t="s">
        <v>1482</v>
      </c>
      <c r="R2" s="2" t="s">
        <v>1536</v>
      </c>
      <c r="S2" s="2" t="s">
        <v>1614</v>
      </c>
      <c r="T2" s="2" t="s">
        <v>1694</v>
      </c>
      <c r="U2" s="2" t="s">
        <v>1739</v>
      </c>
      <c r="V2" s="2" t="s">
        <v>1808</v>
      </c>
      <c r="W2" s="2" t="s">
        <v>1818</v>
      </c>
      <c r="X2" s="2" t="s">
        <v>1856</v>
      </c>
      <c r="Y2" s="2" t="s">
        <v>1889</v>
      </c>
      <c r="Z2" s="2" t="s">
        <v>1912</v>
      </c>
    </row>
    <row r="3" spans="1:26" ht="66">
      <c r="A3" s="35">
        <v>1</v>
      </c>
      <c r="B3" s="18" t="s">
        <v>1133</v>
      </c>
      <c r="C3" s="12" t="s">
        <v>255</v>
      </c>
      <c r="D3" s="12" t="s">
        <v>234</v>
      </c>
      <c r="E3" s="12" t="s">
        <v>236</v>
      </c>
      <c r="F3" s="55">
        <v>130</v>
      </c>
      <c r="G3" s="12" t="s">
        <v>398</v>
      </c>
      <c r="H3" s="70">
        <f>_xlfn.SUMIFS('[3]NH'!$G$3:$G$92,'[3]NH'!$B$3:$B$92,B3,'[3]NH'!$E$3:$E$92,E3)</f>
        <v>180</v>
      </c>
      <c r="I3" s="73">
        <v>180</v>
      </c>
      <c r="J3" s="68">
        <f>I3-H3</f>
        <v>0</v>
      </c>
      <c r="K3" s="12" t="str">
        <f>IF(J3&gt;0,"Tiếp tục phát triển","Lưu lượng đã hết")</f>
        <v>Lưu lượng đã hết</v>
      </c>
      <c r="L3" s="17">
        <v>896</v>
      </c>
      <c r="M3" s="17"/>
      <c r="N3" s="13"/>
      <c r="O3" s="13"/>
      <c r="P3" s="13"/>
      <c r="Q3" s="13"/>
      <c r="R3" s="257"/>
      <c r="S3" s="13"/>
      <c r="T3" s="13"/>
      <c r="U3" s="13"/>
      <c r="V3" s="13"/>
      <c r="W3" s="13"/>
      <c r="X3" s="13"/>
      <c r="Y3" s="13"/>
      <c r="Z3" s="13"/>
    </row>
    <row r="4" spans="1:26" ht="115.5">
      <c r="A4" s="35">
        <f>A3+1</f>
        <v>2</v>
      </c>
      <c r="B4" s="18" t="s">
        <v>1134</v>
      </c>
      <c r="C4" s="12" t="s">
        <v>255</v>
      </c>
      <c r="D4" s="12" t="s">
        <v>234</v>
      </c>
      <c r="E4" s="12" t="s">
        <v>256</v>
      </c>
      <c r="F4" s="55">
        <v>120</v>
      </c>
      <c r="G4" s="12" t="s">
        <v>96</v>
      </c>
      <c r="H4" s="70">
        <f>_xlfn.SUMIFS('[3]NH'!$G$3:$G$92,'[3]NH'!$B$3:$B$92,B4,'[3]NH'!$E$3:$E$92,E4)</f>
        <v>480</v>
      </c>
      <c r="I4" s="73">
        <v>480</v>
      </c>
      <c r="J4" s="68">
        <f>I4-H4</f>
        <v>0</v>
      </c>
      <c r="K4" s="12" t="str">
        <f aca="true" t="shared" si="0" ref="K4:K64">IF(J4&gt;0,"Tiếp tục phát triển","Lưu lượng đã hết")</f>
        <v>Lưu lượng đã hết</v>
      </c>
      <c r="L4" s="17">
        <v>895</v>
      </c>
      <c r="M4" s="17"/>
      <c r="N4" s="13"/>
      <c r="O4" s="13"/>
      <c r="P4" s="13"/>
      <c r="Q4" s="13"/>
      <c r="R4" s="257"/>
      <c r="S4" s="102"/>
      <c r="T4" s="102"/>
      <c r="U4" s="17">
        <v>895</v>
      </c>
      <c r="V4" s="102" t="s">
        <v>1811</v>
      </c>
      <c r="W4" s="102" t="s">
        <v>1811</v>
      </c>
      <c r="X4" s="102"/>
      <c r="Y4" s="102" t="s">
        <v>1891</v>
      </c>
      <c r="Z4" s="177" t="s">
        <v>1924</v>
      </c>
    </row>
    <row r="5" spans="1:26" s="571" customFormat="1" ht="49.5">
      <c r="A5" s="247"/>
      <c r="B5" s="248" t="s">
        <v>1135</v>
      </c>
      <c r="C5" s="568" t="s">
        <v>255</v>
      </c>
      <c r="D5" s="568" t="s">
        <v>234</v>
      </c>
      <c r="E5" s="568" t="s">
        <v>262</v>
      </c>
      <c r="F5" s="569">
        <v>130</v>
      </c>
      <c r="G5" s="568" t="s">
        <v>97</v>
      </c>
      <c r="H5" s="70">
        <f>_xlfn.SUMIFS('[3]NH'!$G$3:$G$92,'[3]NH'!$B$3:$B$92,B5,'[3]NH'!$E$3:$E$92,E5)</f>
        <v>0</v>
      </c>
      <c r="I5" s="253">
        <v>450</v>
      </c>
      <c r="J5" s="577">
        <f aca="true" t="shared" si="1" ref="J5:J62">I5-H5</f>
        <v>450</v>
      </c>
      <c r="K5" s="12" t="str">
        <f t="shared" si="0"/>
        <v>Tiếp tục phát triển</v>
      </c>
      <c r="L5" s="252">
        <v>897</v>
      </c>
      <c r="M5" s="252"/>
      <c r="N5" s="253"/>
      <c r="O5" s="253"/>
      <c r="P5" s="253"/>
      <c r="Q5" s="253"/>
      <c r="R5" s="573"/>
      <c r="S5" s="253"/>
      <c r="T5" s="253"/>
      <c r="U5" s="253"/>
      <c r="V5" s="253"/>
      <c r="W5" s="253"/>
      <c r="X5" s="253"/>
      <c r="Y5" s="253"/>
      <c r="Z5" s="253"/>
    </row>
    <row r="6" spans="1:26" ht="115.5">
      <c r="A6" s="35">
        <f>A4+1</f>
        <v>3</v>
      </c>
      <c r="B6" s="8" t="s">
        <v>1136</v>
      </c>
      <c r="C6" s="12" t="s">
        <v>255</v>
      </c>
      <c r="D6" s="12" t="s">
        <v>234</v>
      </c>
      <c r="E6" s="12" t="s">
        <v>201</v>
      </c>
      <c r="F6" s="55">
        <v>150</v>
      </c>
      <c r="G6" s="12" t="s">
        <v>1816</v>
      </c>
      <c r="H6" s="70">
        <f>_xlfn.SUMIFS('[3]NH'!$G$3:$G$92,'[3]NH'!$B$3:$B$92,B6,'[3]NH'!$E$3:$E$92,E6)</f>
        <v>120</v>
      </c>
      <c r="I6" s="13">
        <v>120</v>
      </c>
      <c r="J6" s="68">
        <f t="shared" si="1"/>
        <v>0</v>
      </c>
      <c r="K6" s="12" t="str">
        <f t="shared" si="0"/>
        <v>Lưu lượng đã hết</v>
      </c>
      <c r="L6" s="17">
        <v>899</v>
      </c>
      <c r="M6" s="17"/>
      <c r="N6" s="13"/>
      <c r="O6" s="13"/>
      <c r="P6" s="12" t="s">
        <v>1374</v>
      </c>
      <c r="Q6" s="13"/>
      <c r="R6" s="257"/>
      <c r="S6" s="13"/>
      <c r="T6" s="13"/>
      <c r="U6" s="13"/>
      <c r="V6" s="102" t="s">
        <v>1814</v>
      </c>
      <c r="W6" s="102"/>
      <c r="X6" s="102"/>
      <c r="Y6" s="102"/>
      <c r="Z6" s="177" t="s">
        <v>1926</v>
      </c>
    </row>
    <row r="7" spans="1:26" ht="66">
      <c r="A7" s="35">
        <f aca="true" t="shared" si="2" ref="A7:A35">A6+1</f>
        <v>4</v>
      </c>
      <c r="B7" s="13" t="s">
        <v>98</v>
      </c>
      <c r="C7" s="13" t="s">
        <v>255</v>
      </c>
      <c r="D7" s="13" t="s">
        <v>234</v>
      </c>
      <c r="E7" s="13" t="s">
        <v>279</v>
      </c>
      <c r="F7" s="80">
        <v>100</v>
      </c>
      <c r="G7" s="9" t="s">
        <v>1470</v>
      </c>
      <c r="H7" s="70">
        <f>_xlfn.SUMIFS('[3]NH'!$G$3:$G$92,'[3]NH'!$B$3:$B$92,B7,'[3]NH'!$E$3:$E$92,E7)</f>
        <v>210</v>
      </c>
      <c r="I7" s="13">
        <v>900</v>
      </c>
      <c r="J7" s="68">
        <f>I7-H7</f>
        <v>690</v>
      </c>
      <c r="K7" s="12" t="str">
        <f t="shared" si="0"/>
        <v>Tiếp tục phát triển</v>
      </c>
      <c r="L7" s="17">
        <v>898</v>
      </c>
      <c r="M7" s="17"/>
      <c r="N7" s="13"/>
      <c r="O7" s="13"/>
      <c r="P7" s="13"/>
      <c r="Q7" s="13"/>
      <c r="R7" s="257"/>
      <c r="S7" s="13"/>
      <c r="T7" s="13"/>
      <c r="U7" s="13"/>
      <c r="V7" s="13"/>
      <c r="W7" s="13"/>
      <c r="X7" s="13"/>
      <c r="Y7" s="13"/>
      <c r="Z7" s="13"/>
    </row>
    <row r="8" spans="1:26" s="57" customFormat="1" ht="115.5">
      <c r="A8" s="35">
        <f t="shared" si="2"/>
        <v>5</v>
      </c>
      <c r="B8" s="8" t="s">
        <v>1259</v>
      </c>
      <c r="C8" s="12" t="s">
        <v>255</v>
      </c>
      <c r="D8" s="12" t="s">
        <v>234</v>
      </c>
      <c r="E8" s="12" t="s">
        <v>177</v>
      </c>
      <c r="F8" s="55">
        <v>120</v>
      </c>
      <c r="G8" s="12" t="s">
        <v>1260</v>
      </c>
      <c r="H8" s="70">
        <f>_xlfn.SUMIFS('[3]NH'!$G$3:$G$92,'[3]NH'!$B$3:$B$92,B8,'[3]NH'!$E$3:$E$92,E8)</f>
        <v>180</v>
      </c>
      <c r="I8" s="10">
        <v>360</v>
      </c>
      <c r="J8" s="10">
        <f>I8-H8</f>
        <v>180</v>
      </c>
      <c r="K8" s="12" t="str">
        <f t="shared" si="0"/>
        <v>Tiếp tục phát triển</v>
      </c>
      <c r="L8" s="17"/>
      <c r="M8" s="17"/>
      <c r="N8" s="13"/>
      <c r="O8" s="13">
        <v>897</v>
      </c>
      <c r="P8" s="13"/>
      <c r="Q8" s="13"/>
      <c r="R8" s="257"/>
      <c r="S8" s="13"/>
      <c r="T8" s="13"/>
      <c r="U8" s="13"/>
      <c r="V8" s="102" t="s">
        <v>1815</v>
      </c>
      <c r="W8" s="102"/>
      <c r="X8" s="102"/>
      <c r="Y8" s="102"/>
      <c r="Z8" s="177" t="s">
        <v>1925</v>
      </c>
    </row>
    <row r="9" spans="1:26" ht="49.5">
      <c r="A9" s="35">
        <f t="shared" si="2"/>
        <v>6</v>
      </c>
      <c r="B9" s="8" t="s">
        <v>1137</v>
      </c>
      <c r="C9" s="12" t="s">
        <v>246</v>
      </c>
      <c r="D9" s="12" t="s">
        <v>234</v>
      </c>
      <c r="E9" s="12" t="s">
        <v>247</v>
      </c>
      <c r="F9" s="55">
        <v>150</v>
      </c>
      <c r="G9" s="12" t="s">
        <v>85</v>
      </c>
      <c r="H9" s="70">
        <f>_xlfn.SUMIFS('[3]NH'!$G$3:$G$92,'[3]NH'!$B$3:$B$92,B9,'[3]NH'!$E$3:$E$92,E9)</f>
        <v>120</v>
      </c>
      <c r="I9" s="13">
        <v>120</v>
      </c>
      <c r="J9" s="68">
        <f t="shared" si="1"/>
        <v>0</v>
      </c>
      <c r="K9" s="12" t="str">
        <f t="shared" si="0"/>
        <v>Lưu lượng đã hết</v>
      </c>
      <c r="L9" s="17">
        <v>1017</v>
      </c>
      <c r="M9" s="17"/>
      <c r="N9" s="13"/>
      <c r="O9" s="13"/>
      <c r="P9" s="13"/>
      <c r="Q9" s="13"/>
      <c r="R9" s="257"/>
      <c r="S9" s="13"/>
      <c r="T9" s="13"/>
      <c r="U9" s="13"/>
      <c r="V9" s="13"/>
      <c r="W9" s="13"/>
      <c r="X9" s="13"/>
      <c r="Y9" s="13"/>
      <c r="Z9" s="13"/>
    </row>
    <row r="10" spans="1:26" s="158" customFormat="1" ht="82.5">
      <c r="A10" s="35">
        <f t="shared" si="2"/>
        <v>7</v>
      </c>
      <c r="B10" s="153" t="s">
        <v>764</v>
      </c>
      <c r="C10" s="154" t="s">
        <v>208</v>
      </c>
      <c r="D10" s="154" t="s">
        <v>234</v>
      </c>
      <c r="E10" s="154" t="s">
        <v>209</v>
      </c>
      <c r="F10" s="155">
        <v>165</v>
      </c>
      <c r="G10" s="12" t="s">
        <v>1544</v>
      </c>
      <c r="H10" s="70">
        <f>_xlfn.SUMIFS('[3]NH'!$G$3:$G$92,'[3]NH'!$B$3:$B$92,B10,'[3]NH'!$E$3:$E$92,E10)</f>
        <v>0</v>
      </c>
      <c r="I10" s="165">
        <v>150</v>
      </c>
      <c r="J10" s="166">
        <f>I10-H10</f>
        <v>150</v>
      </c>
      <c r="K10" s="12" t="str">
        <f t="shared" si="0"/>
        <v>Tiếp tục phát triển</v>
      </c>
      <c r="L10" s="157"/>
      <c r="M10" s="157">
        <v>1308</v>
      </c>
      <c r="N10" s="165"/>
      <c r="O10" s="165"/>
      <c r="P10" s="165"/>
      <c r="Q10" s="165"/>
      <c r="R10" s="258" t="s">
        <v>806</v>
      </c>
      <c r="S10" s="165"/>
      <c r="T10" s="165"/>
      <c r="U10" s="165"/>
      <c r="V10" s="165"/>
      <c r="W10" s="165"/>
      <c r="X10" s="165"/>
      <c r="Y10" s="165"/>
      <c r="Z10" s="165"/>
    </row>
    <row r="11" spans="1:26" ht="49.5">
      <c r="A11" s="35">
        <f t="shared" si="2"/>
        <v>8</v>
      </c>
      <c r="B11" s="18" t="s">
        <v>1138</v>
      </c>
      <c r="C11" s="12" t="s">
        <v>294</v>
      </c>
      <c r="D11" s="12" t="s">
        <v>234</v>
      </c>
      <c r="E11" s="12" t="s">
        <v>992</v>
      </c>
      <c r="F11" s="55">
        <v>200</v>
      </c>
      <c r="G11" s="12" t="s">
        <v>95</v>
      </c>
      <c r="H11" s="70">
        <f>_xlfn.SUMIFS('[3]NH'!$G$3:$G$92,'[3]NH'!$B$3:$B$92,B11,'[3]NH'!$E$3:$E$92,E11)</f>
        <v>30</v>
      </c>
      <c r="I11" s="13">
        <v>60</v>
      </c>
      <c r="J11" s="68">
        <f t="shared" si="1"/>
        <v>30</v>
      </c>
      <c r="K11" s="12" t="str">
        <f t="shared" si="0"/>
        <v>Tiếp tục phát triển</v>
      </c>
      <c r="L11" s="17">
        <v>870</v>
      </c>
      <c r="M11" s="17"/>
      <c r="N11" s="13"/>
      <c r="O11" s="13"/>
      <c r="P11" s="13"/>
      <c r="Q11" s="13"/>
      <c r="R11" s="257"/>
      <c r="S11" s="13"/>
      <c r="T11" s="13"/>
      <c r="U11" s="13"/>
      <c r="V11" s="13"/>
      <c r="W11" s="13"/>
      <c r="X11" s="13"/>
      <c r="Y11" s="13"/>
      <c r="Z11" s="13"/>
    </row>
    <row r="12" spans="1:26" ht="49.5">
      <c r="A12" s="35">
        <f t="shared" si="2"/>
        <v>9</v>
      </c>
      <c r="B12" s="18" t="s">
        <v>1139</v>
      </c>
      <c r="C12" s="12" t="s">
        <v>294</v>
      </c>
      <c r="D12" s="12" t="s">
        <v>234</v>
      </c>
      <c r="E12" s="12" t="s">
        <v>221</v>
      </c>
      <c r="F12" s="55">
        <v>195</v>
      </c>
      <c r="G12" s="12" t="s">
        <v>1471</v>
      </c>
      <c r="H12" s="70">
        <f>_xlfn.SUMIFS('[3]NH'!$G$3:$G$92,'[3]NH'!$B$3:$B$92,B12,'[3]NH'!$E$3:$E$92,E12)</f>
        <v>30</v>
      </c>
      <c r="I12" s="13">
        <v>120</v>
      </c>
      <c r="J12" s="68">
        <f t="shared" si="1"/>
        <v>90</v>
      </c>
      <c r="K12" s="12" t="str">
        <f t="shared" si="0"/>
        <v>Tiếp tục phát triển</v>
      </c>
      <c r="L12" s="17">
        <v>871</v>
      </c>
      <c r="M12" s="17"/>
      <c r="N12" s="13"/>
      <c r="O12" s="13"/>
      <c r="P12" s="13"/>
      <c r="Q12" s="13"/>
      <c r="R12" s="257"/>
      <c r="S12" s="13"/>
      <c r="T12" s="13"/>
      <c r="U12" s="13"/>
      <c r="V12" s="13"/>
      <c r="W12" s="13"/>
      <c r="X12" s="13"/>
      <c r="Y12" s="13"/>
      <c r="Z12" s="13"/>
    </row>
    <row r="13" spans="1:27" ht="132">
      <c r="A13" s="35">
        <f>A12+1</f>
        <v>10</v>
      </c>
      <c r="B13" s="18" t="s">
        <v>2030</v>
      </c>
      <c r="C13" s="12" t="s">
        <v>248</v>
      </c>
      <c r="D13" s="12" t="s">
        <v>234</v>
      </c>
      <c r="E13" s="12" t="s">
        <v>320</v>
      </c>
      <c r="F13" s="55">
        <v>195</v>
      </c>
      <c r="G13" s="12" t="s">
        <v>2031</v>
      </c>
      <c r="H13" s="70">
        <f>_xlfn.SUMIFS('[3]NH'!$G$3:$G$92,'[3]NH'!$B$3:$B$92,B13,'[3]NH'!$E$3:$E$92,E13)</f>
        <v>30</v>
      </c>
      <c r="I13" s="13">
        <v>30</v>
      </c>
      <c r="J13" s="68">
        <f>I13-H13</f>
        <v>0</v>
      </c>
      <c r="K13" s="12" t="str">
        <f>IF(J13&gt;0,"Tiếp tục phát triển","Lưu lượng đã hết")</f>
        <v>Lưu lượng đã hết</v>
      </c>
      <c r="L13" s="17"/>
      <c r="M13" s="17"/>
      <c r="N13" s="13"/>
      <c r="O13" s="13"/>
      <c r="P13" s="13"/>
      <c r="Q13" s="13"/>
      <c r="R13" s="257"/>
      <c r="S13" s="13"/>
      <c r="T13" s="13"/>
      <c r="U13" s="13"/>
      <c r="V13" s="13"/>
      <c r="W13" s="13"/>
      <c r="X13" s="13"/>
      <c r="Y13" s="13"/>
      <c r="Z13" s="13"/>
      <c r="AA13" s="625" t="s">
        <v>2032</v>
      </c>
    </row>
    <row r="14" spans="1:27" s="333" customFormat="1" ht="135">
      <c r="A14" s="327"/>
      <c r="B14" s="346" t="s">
        <v>2012</v>
      </c>
      <c r="C14" s="328" t="s">
        <v>248</v>
      </c>
      <c r="D14" s="328" t="s">
        <v>234</v>
      </c>
      <c r="E14" s="328" t="s">
        <v>1999</v>
      </c>
      <c r="F14" s="329">
        <v>175</v>
      </c>
      <c r="G14" s="328" t="s">
        <v>2013</v>
      </c>
      <c r="H14" s="70">
        <f>_xlfn.SUMIFS('[3]NH'!$G$3:$G$92,'[3]NH'!$B$3:$B$92,B14,'[3]NH'!$E$3:$E$92,E14)</f>
        <v>30</v>
      </c>
      <c r="I14" s="152">
        <v>30</v>
      </c>
      <c r="J14" s="330">
        <f>I14-H14</f>
        <v>0</v>
      </c>
      <c r="K14" s="12" t="str">
        <f t="shared" si="0"/>
        <v>Lưu lượng đã hết</v>
      </c>
      <c r="L14" s="331"/>
      <c r="M14" s="331"/>
      <c r="N14" s="152"/>
      <c r="O14" s="152"/>
      <c r="P14" s="152"/>
      <c r="Q14" s="152"/>
      <c r="R14" s="332"/>
      <c r="S14" s="152"/>
      <c r="T14" s="152"/>
      <c r="U14" s="152"/>
      <c r="V14" s="152"/>
      <c r="W14" s="152"/>
      <c r="X14" s="152"/>
      <c r="Y14" s="152"/>
      <c r="Z14" s="152"/>
      <c r="AA14" s="642" t="s">
        <v>2014</v>
      </c>
    </row>
    <row r="15" spans="1:26" ht="99">
      <c r="A15" s="35">
        <f>A13+1</f>
        <v>11</v>
      </c>
      <c r="B15" s="114" t="s">
        <v>1966</v>
      </c>
      <c r="C15" s="12" t="s">
        <v>276</v>
      </c>
      <c r="D15" s="12" t="s">
        <v>234</v>
      </c>
      <c r="E15" s="12" t="s">
        <v>284</v>
      </c>
      <c r="F15" s="55">
        <v>450</v>
      </c>
      <c r="G15" s="12" t="s">
        <v>1247</v>
      </c>
      <c r="H15" s="70">
        <f>_xlfn.SUMIFS('[3]NH'!$G$3:$G$92,'[3]NH'!$B$3:$B$92,B15,'[3]NH'!$E$3:$E$92,E15)</f>
        <v>30</v>
      </c>
      <c r="I15" s="13">
        <v>90</v>
      </c>
      <c r="J15" s="68">
        <f t="shared" si="1"/>
        <v>60</v>
      </c>
      <c r="K15" s="12" t="str">
        <f t="shared" si="0"/>
        <v>Tiếp tục phát triển</v>
      </c>
      <c r="L15" s="17">
        <v>8</v>
      </c>
      <c r="M15" s="17"/>
      <c r="N15" s="13"/>
      <c r="O15" s="12" t="s">
        <v>806</v>
      </c>
      <c r="P15" s="13"/>
      <c r="Q15" s="13"/>
      <c r="R15" s="257"/>
      <c r="S15" s="13"/>
      <c r="T15" s="13"/>
      <c r="U15" s="13"/>
      <c r="V15" s="13"/>
      <c r="W15" s="13"/>
      <c r="X15" s="13"/>
      <c r="Y15" s="13"/>
      <c r="Z15" s="13"/>
    </row>
    <row r="16" spans="1:26" s="333" customFormat="1" ht="115.5">
      <c r="A16" s="327"/>
      <c r="B16" s="334" t="s">
        <v>1800</v>
      </c>
      <c r="C16" s="328" t="s">
        <v>276</v>
      </c>
      <c r="D16" s="328" t="s">
        <v>234</v>
      </c>
      <c r="E16" s="328" t="s">
        <v>1799</v>
      </c>
      <c r="F16" s="329">
        <v>460</v>
      </c>
      <c r="G16" s="328" t="s">
        <v>1801</v>
      </c>
      <c r="H16" s="70">
        <f>_xlfn.SUMIFS('[3]NH'!$G$3:$G$92,'[3]NH'!$B$3:$B$92,B16,'[3]NH'!$E$3:$E$92,E16)</f>
        <v>30</v>
      </c>
      <c r="I16" s="152">
        <v>30</v>
      </c>
      <c r="J16" s="330">
        <f>I16-H16</f>
        <v>0</v>
      </c>
      <c r="K16" s="12" t="str">
        <f t="shared" si="0"/>
        <v>Lưu lượng đã hết</v>
      </c>
      <c r="L16" s="331"/>
      <c r="M16" s="331"/>
      <c r="N16" s="152"/>
      <c r="O16" s="328"/>
      <c r="P16" s="152"/>
      <c r="Q16" s="152"/>
      <c r="R16" s="332"/>
      <c r="S16" s="152"/>
      <c r="T16" s="152"/>
      <c r="U16" s="152"/>
      <c r="V16" s="152"/>
      <c r="W16" s="152"/>
      <c r="X16" s="152"/>
      <c r="Y16" s="152"/>
      <c r="Z16" s="152"/>
    </row>
    <row r="17" spans="1:26" ht="198">
      <c r="A17" s="35">
        <f>A15+1</f>
        <v>12</v>
      </c>
      <c r="B17" s="8" t="s">
        <v>1852</v>
      </c>
      <c r="C17" s="12" t="s">
        <v>202</v>
      </c>
      <c r="D17" s="12" t="s">
        <v>234</v>
      </c>
      <c r="E17" s="12" t="s">
        <v>317</v>
      </c>
      <c r="F17" s="55">
        <v>482</v>
      </c>
      <c r="G17" s="12" t="s">
        <v>1853</v>
      </c>
      <c r="H17" s="70">
        <f>_xlfn.SUMIFS('[3]NH'!$G$3:$G$92,'[3]NH'!$B$3:$B$92,B17,'[3]NH'!$E$3:$E$92,E17)</f>
        <v>30</v>
      </c>
      <c r="I17" s="13">
        <v>30</v>
      </c>
      <c r="J17" s="68">
        <f>I17-H17</f>
        <v>0</v>
      </c>
      <c r="K17" s="12" t="str">
        <f t="shared" si="0"/>
        <v>Lưu lượng đã hết</v>
      </c>
      <c r="L17" s="17"/>
      <c r="M17" s="17"/>
      <c r="N17" s="13"/>
      <c r="O17" s="12"/>
      <c r="P17" s="13"/>
      <c r="Q17" s="13"/>
      <c r="R17" s="257"/>
      <c r="S17" s="13"/>
      <c r="T17" s="13"/>
      <c r="U17" s="13"/>
      <c r="V17" s="13"/>
      <c r="W17" s="13"/>
      <c r="X17" s="13"/>
      <c r="Y17" s="13"/>
      <c r="Z17" s="177" t="s">
        <v>1934</v>
      </c>
    </row>
    <row r="18" spans="1:26" ht="115.5">
      <c r="A18" s="35">
        <f>A17+1</f>
        <v>13</v>
      </c>
      <c r="B18" s="8" t="s">
        <v>813</v>
      </c>
      <c r="C18" s="12" t="s">
        <v>202</v>
      </c>
      <c r="D18" s="12" t="s">
        <v>234</v>
      </c>
      <c r="E18" s="12" t="s">
        <v>386</v>
      </c>
      <c r="F18" s="55">
        <v>450</v>
      </c>
      <c r="G18" s="12" t="s">
        <v>1032</v>
      </c>
      <c r="H18" s="70">
        <f>_xlfn.SUMIFS('[3]NH'!$G$3:$G$92,'[3]NH'!$B$3:$B$92,B18,'[3]NH'!$E$3:$E$92,E18)</f>
        <v>75</v>
      </c>
      <c r="I18" s="13">
        <v>120</v>
      </c>
      <c r="J18" s="68">
        <f t="shared" si="1"/>
        <v>45</v>
      </c>
      <c r="K18" s="12" t="str">
        <f t="shared" si="0"/>
        <v>Tiếp tục phát triển</v>
      </c>
      <c r="L18" s="17">
        <v>851</v>
      </c>
      <c r="M18" s="17"/>
      <c r="N18" s="88" t="s">
        <v>806</v>
      </c>
      <c r="O18" s="13"/>
      <c r="P18" s="13"/>
      <c r="Q18" s="13"/>
      <c r="R18" s="257"/>
      <c r="S18" s="13"/>
      <c r="T18" s="13"/>
      <c r="U18" s="13"/>
      <c r="V18" s="13"/>
      <c r="W18" s="13"/>
      <c r="X18" s="13"/>
      <c r="Y18" s="13"/>
      <c r="Z18" s="13"/>
    </row>
    <row r="19" spans="1:26" ht="66">
      <c r="A19" s="35">
        <f t="shared" si="2"/>
        <v>14</v>
      </c>
      <c r="B19" s="18" t="s">
        <v>1492</v>
      </c>
      <c r="C19" s="9" t="s">
        <v>237</v>
      </c>
      <c r="D19" s="9" t="s">
        <v>234</v>
      </c>
      <c r="E19" s="9" t="s">
        <v>1383</v>
      </c>
      <c r="F19" s="10">
        <v>280</v>
      </c>
      <c r="G19" s="9" t="s">
        <v>1493</v>
      </c>
      <c r="H19" s="70">
        <f>_xlfn.SUMIFS('[3]NH'!$G$3:$G$92,'[3]NH'!$B$3:$B$92,B19,'[3]NH'!$E$3:$E$92,E19)</f>
        <v>0</v>
      </c>
      <c r="I19" s="13">
        <v>120</v>
      </c>
      <c r="J19" s="68">
        <f t="shared" si="1"/>
        <v>120</v>
      </c>
      <c r="K19" s="12" t="str">
        <f t="shared" si="0"/>
        <v>Tiếp tục phát triển</v>
      </c>
      <c r="L19" s="17"/>
      <c r="M19" s="17"/>
      <c r="N19" s="88"/>
      <c r="O19" s="13"/>
      <c r="P19" s="13"/>
      <c r="Q19" s="13">
        <v>4427</v>
      </c>
      <c r="R19" s="257"/>
      <c r="S19" s="13"/>
      <c r="T19" s="13"/>
      <c r="U19" s="13"/>
      <c r="V19" s="13"/>
      <c r="W19" s="13"/>
      <c r="X19" s="13"/>
      <c r="Y19" s="13"/>
      <c r="Z19" s="13"/>
    </row>
    <row r="20" spans="1:26" ht="63.75">
      <c r="A20" s="35">
        <f t="shared" si="2"/>
        <v>15</v>
      </c>
      <c r="B20" s="18" t="s">
        <v>1492</v>
      </c>
      <c r="C20" s="12" t="s">
        <v>237</v>
      </c>
      <c r="D20" s="12" t="s">
        <v>234</v>
      </c>
      <c r="E20" s="12" t="s">
        <v>1024</v>
      </c>
      <c r="F20" s="55">
        <v>290</v>
      </c>
      <c r="G20" s="269" t="s">
        <v>1709</v>
      </c>
      <c r="H20" s="70">
        <f>_xlfn.SUMIFS('[3]NH'!$G$3:$G$92,'[3]NH'!$B$3:$B$92,B20,'[3]NH'!$E$3:$E$92,E20)</f>
        <v>60</v>
      </c>
      <c r="I20" s="13">
        <v>120</v>
      </c>
      <c r="J20" s="68">
        <f t="shared" si="1"/>
        <v>60</v>
      </c>
      <c r="K20" s="12" t="str">
        <f t="shared" si="0"/>
        <v>Tiếp tục phát triển</v>
      </c>
      <c r="L20" s="17">
        <v>67</v>
      </c>
      <c r="M20" s="17"/>
      <c r="N20" s="13"/>
      <c r="O20" s="13"/>
      <c r="P20" s="13"/>
      <c r="Q20" s="13"/>
      <c r="R20" s="257"/>
      <c r="S20" s="13"/>
      <c r="T20" s="13" t="s">
        <v>1710</v>
      </c>
      <c r="U20" s="284" t="s">
        <v>1743</v>
      </c>
      <c r="V20" s="284"/>
      <c r="W20" s="284"/>
      <c r="X20" s="284"/>
      <c r="Y20" s="284"/>
      <c r="Z20" s="284"/>
    </row>
    <row r="21" spans="1:26" s="158" customFormat="1" ht="49.5">
      <c r="A21" s="35">
        <f t="shared" si="2"/>
        <v>16</v>
      </c>
      <c r="B21" s="153" t="s">
        <v>1140</v>
      </c>
      <c r="C21" s="154" t="s">
        <v>293</v>
      </c>
      <c r="D21" s="154" t="s">
        <v>234</v>
      </c>
      <c r="E21" s="154" t="s">
        <v>257</v>
      </c>
      <c r="F21" s="155">
        <v>240</v>
      </c>
      <c r="G21" s="154" t="s">
        <v>91</v>
      </c>
      <c r="H21" s="70">
        <f>_xlfn.SUMIFS('[3]NH'!$G$3:$G$92,'[3]NH'!$B$3:$B$92,B21,'[3]NH'!$E$3:$E$92,E21)</f>
        <v>15</v>
      </c>
      <c r="I21" s="165">
        <v>150</v>
      </c>
      <c r="J21" s="166">
        <f t="shared" si="1"/>
        <v>135</v>
      </c>
      <c r="K21" s="12" t="str">
        <f t="shared" si="0"/>
        <v>Tiếp tục phát triển</v>
      </c>
      <c r="L21" s="157">
        <v>814</v>
      </c>
      <c r="M21" s="177" t="s">
        <v>782</v>
      </c>
      <c r="N21" s="165"/>
      <c r="O21" s="165"/>
      <c r="P21" s="165"/>
      <c r="Q21" s="165"/>
      <c r="R21" s="258"/>
      <c r="S21" s="165"/>
      <c r="T21" s="165"/>
      <c r="U21" s="165"/>
      <c r="V21" s="165"/>
      <c r="W21" s="165"/>
      <c r="X21" s="165"/>
      <c r="Y21" s="165"/>
      <c r="Z21" s="165"/>
    </row>
    <row r="22" spans="1:26" s="158" customFormat="1" ht="33">
      <c r="A22" s="35">
        <f t="shared" si="2"/>
        <v>17</v>
      </c>
      <c r="B22" s="153" t="s">
        <v>925</v>
      </c>
      <c r="C22" s="154" t="s">
        <v>293</v>
      </c>
      <c r="D22" s="154" t="s">
        <v>234</v>
      </c>
      <c r="E22" s="154" t="s">
        <v>794</v>
      </c>
      <c r="F22" s="155">
        <v>180</v>
      </c>
      <c r="G22" s="154" t="s">
        <v>926</v>
      </c>
      <c r="H22" s="70">
        <f>_xlfn.SUMIFS('[3]NH'!$G$3:$G$92,'[3]NH'!$B$3:$B$92,B22,'[3]NH'!$E$3:$E$92,E22)</f>
        <v>0</v>
      </c>
      <c r="I22" s="165">
        <v>210</v>
      </c>
      <c r="J22" s="166">
        <f>I22-H22</f>
        <v>210</v>
      </c>
      <c r="K22" s="12" t="str">
        <f t="shared" si="0"/>
        <v>Tiếp tục phát triển</v>
      </c>
      <c r="L22" s="157"/>
      <c r="M22" s="177"/>
      <c r="N22" s="165">
        <v>2639</v>
      </c>
      <c r="O22" s="165"/>
      <c r="P22" s="165"/>
      <c r="Q22" s="165"/>
      <c r="R22" s="258"/>
      <c r="S22" s="165"/>
      <c r="T22" s="165"/>
      <c r="U22" s="165"/>
      <c r="V22" s="165"/>
      <c r="W22" s="165"/>
      <c r="X22" s="165"/>
      <c r="Y22" s="165"/>
      <c r="Z22" s="165"/>
    </row>
    <row r="23" spans="1:26" s="158" customFormat="1" ht="82.5">
      <c r="A23" s="35">
        <f t="shared" si="2"/>
        <v>18</v>
      </c>
      <c r="B23" s="153" t="s">
        <v>1668</v>
      </c>
      <c r="C23" s="154" t="s">
        <v>293</v>
      </c>
      <c r="D23" s="154" t="s">
        <v>234</v>
      </c>
      <c r="E23" s="154" t="s">
        <v>253</v>
      </c>
      <c r="F23" s="155">
        <v>230</v>
      </c>
      <c r="G23" s="154" t="s">
        <v>1667</v>
      </c>
      <c r="H23" s="70">
        <f>_xlfn.SUMIFS('[3]NH'!$G$3:$G$92,'[3]NH'!$B$3:$B$92,B23,'[3]NH'!$E$3:$E$92,E23)</f>
        <v>0</v>
      </c>
      <c r="I23" s="165">
        <v>300</v>
      </c>
      <c r="J23" s="166">
        <f>I23-H23</f>
        <v>300</v>
      </c>
      <c r="K23" s="12" t="str">
        <f t="shared" si="0"/>
        <v>Tiếp tục phát triển</v>
      </c>
      <c r="L23" s="157"/>
      <c r="M23" s="177"/>
      <c r="N23" s="165"/>
      <c r="O23" s="165"/>
      <c r="P23" s="165"/>
      <c r="Q23" s="165"/>
      <c r="R23" s="258"/>
      <c r="S23" s="266">
        <v>5550</v>
      </c>
      <c r="T23" s="266"/>
      <c r="U23" s="266"/>
      <c r="V23" s="266"/>
      <c r="W23" s="266"/>
      <c r="X23" s="266"/>
      <c r="Y23" s="266"/>
      <c r="Z23" s="266"/>
    </row>
    <row r="24" spans="1:26" ht="66">
      <c r="A24" s="35">
        <f>A23+1</f>
        <v>19</v>
      </c>
      <c r="B24" s="8" t="s">
        <v>1145</v>
      </c>
      <c r="C24" s="12" t="s">
        <v>249</v>
      </c>
      <c r="D24" s="12" t="s">
        <v>234</v>
      </c>
      <c r="E24" s="12" t="s">
        <v>222</v>
      </c>
      <c r="F24" s="55">
        <v>220</v>
      </c>
      <c r="G24" s="12" t="s">
        <v>93</v>
      </c>
      <c r="H24" s="70">
        <f>_xlfn.SUMIFS('[3]NH'!$G$3:$G$92,'[3]NH'!$B$3:$B$92,B24,'[3]NH'!$E$3:$E$92,E24)</f>
        <v>30</v>
      </c>
      <c r="I24" s="13">
        <v>120</v>
      </c>
      <c r="J24" s="68">
        <f t="shared" si="1"/>
        <v>90</v>
      </c>
      <c r="K24" s="12" t="str">
        <f t="shared" si="0"/>
        <v>Tiếp tục phát triển</v>
      </c>
      <c r="L24" s="17">
        <v>835</v>
      </c>
      <c r="M24" s="17"/>
      <c r="N24" s="13"/>
      <c r="O24" s="13"/>
      <c r="P24" s="13"/>
      <c r="Q24" s="13"/>
      <c r="R24" s="257"/>
      <c r="S24" s="13"/>
      <c r="T24" s="13"/>
      <c r="U24" s="13"/>
      <c r="V24" s="13"/>
      <c r="W24" s="13"/>
      <c r="X24" s="13"/>
      <c r="Y24" s="13"/>
      <c r="Z24" s="13"/>
    </row>
    <row r="25" spans="1:26" s="503" customFormat="1" ht="82.5">
      <c r="A25" s="505">
        <f t="shared" si="2"/>
        <v>20</v>
      </c>
      <c r="B25" s="490" t="s">
        <v>1146</v>
      </c>
      <c r="C25" s="500" t="s">
        <v>238</v>
      </c>
      <c r="D25" s="500" t="s">
        <v>234</v>
      </c>
      <c r="E25" s="500" t="s">
        <v>223</v>
      </c>
      <c r="F25" s="469">
        <v>430</v>
      </c>
      <c r="G25" s="500" t="s">
        <v>92</v>
      </c>
      <c r="H25" s="70">
        <f>_xlfn.SUMIFS('[3]NH'!$G$3:$G$92,'[3]NH'!$B$3:$B$92,B25,'[3]NH'!$E$3:$E$92,E25)</f>
        <v>0</v>
      </c>
      <c r="I25" s="474">
        <v>180</v>
      </c>
      <c r="J25" s="494">
        <f t="shared" si="1"/>
        <v>180</v>
      </c>
      <c r="K25" s="12" t="str">
        <f t="shared" si="0"/>
        <v>Tiếp tục phát triển</v>
      </c>
      <c r="L25" s="482">
        <v>828</v>
      </c>
      <c r="M25" s="482"/>
      <c r="N25" s="474"/>
      <c r="O25" s="474"/>
      <c r="P25" s="474"/>
      <c r="Q25" s="474"/>
      <c r="R25" s="507"/>
      <c r="S25" s="474"/>
      <c r="T25" s="474"/>
      <c r="U25" s="474"/>
      <c r="V25" s="474"/>
      <c r="W25" s="474"/>
      <c r="X25" s="474"/>
      <c r="Y25" s="474"/>
      <c r="Z25" s="474"/>
    </row>
    <row r="26" spans="1:26" ht="72">
      <c r="A26" s="35">
        <f t="shared" si="2"/>
        <v>21</v>
      </c>
      <c r="B26" s="269" t="s">
        <v>1635</v>
      </c>
      <c r="C26" s="12" t="s">
        <v>238</v>
      </c>
      <c r="D26" s="12" t="s">
        <v>234</v>
      </c>
      <c r="E26" s="12" t="s">
        <v>1629</v>
      </c>
      <c r="F26" s="55"/>
      <c r="G26" s="269" t="s">
        <v>1636</v>
      </c>
      <c r="H26" s="70">
        <f>_xlfn.SUMIFS('[3]NH'!$G$3:$G$92,'[3]NH'!$B$3:$B$92,B26,'[3]NH'!$E$3:$E$92,E26)</f>
        <v>0</v>
      </c>
      <c r="I26" s="13">
        <v>60</v>
      </c>
      <c r="J26" s="68">
        <f t="shared" si="1"/>
        <v>60</v>
      </c>
      <c r="K26" s="12" t="str">
        <f t="shared" si="0"/>
        <v>Tiếp tục phát triển</v>
      </c>
      <c r="L26" s="17"/>
      <c r="M26" s="17"/>
      <c r="N26" s="13"/>
      <c r="O26" s="13"/>
      <c r="P26" s="13"/>
      <c r="Q26" s="13"/>
      <c r="R26" s="257"/>
      <c r="S26" s="13">
        <v>5557</v>
      </c>
      <c r="T26" s="13"/>
      <c r="U26" s="13"/>
      <c r="V26" s="13"/>
      <c r="W26" s="13"/>
      <c r="X26" s="13"/>
      <c r="Y26" s="13"/>
      <c r="Z26" s="13"/>
    </row>
    <row r="27" spans="1:26" ht="82.5">
      <c r="A27" s="35">
        <f t="shared" si="2"/>
        <v>22</v>
      </c>
      <c r="B27" s="18" t="s">
        <v>944</v>
      </c>
      <c r="C27" s="12" t="s">
        <v>274</v>
      </c>
      <c r="D27" s="12" t="s">
        <v>234</v>
      </c>
      <c r="E27" s="12" t="s">
        <v>357</v>
      </c>
      <c r="F27" s="55">
        <v>500</v>
      </c>
      <c r="G27" s="12" t="s">
        <v>1228</v>
      </c>
      <c r="H27" s="70">
        <f>_xlfn.SUMIFS('[3]NH'!$G$3:$G$92,'[3]NH'!$B$3:$B$92,B27,'[3]NH'!$E$3:$E$92,E27)</f>
        <v>30</v>
      </c>
      <c r="I27" s="13">
        <v>120</v>
      </c>
      <c r="J27" s="68">
        <f>I27-H27</f>
        <v>90</v>
      </c>
      <c r="K27" s="12" t="str">
        <f t="shared" si="0"/>
        <v>Tiếp tục phát triển</v>
      </c>
      <c r="L27" s="17"/>
      <c r="M27" s="17"/>
      <c r="N27" s="13">
        <v>2650</v>
      </c>
      <c r="O27" s="13"/>
      <c r="P27" s="13"/>
      <c r="Q27" s="13"/>
      <c r="R27" s="257"/>
      <c r="S27" s="13"/>
      <c r="T27" s="13"/>
      <c r="U27" s="13"/>
      <c r="V27" s="13"/>
      <c r="W27" s="13"/>
      <c r="X27" s="13"/>
      <c r="Y27" s="13"/>
      <c r="Z27" s="13"/>
    </row>
    <row r="28" spans="1:26" ht="49.5">
      <c r="A28" s="35">
        <f t="shared" si="2"/>
        <v>23</v>
      </c>
      <c r="B28" s="18" t="s">
        <v>1147</v>
      </c>
      <c r="C28" s="12" t="s">
        <v>275</v>
      </c>
      <c r="D28" s="12" t="s">
        <v>234</v>
      </c>
      <c r="E28" s="12" t="s">
        <v>289</v>
      </c>
      <c r="F28" s="55">
        <v>550</v>
      </c>
      <c r="G28" s="12" t="s">
        <v>94</v>
      </c>
      <c r="H28" s="70">
        <f>_xlfn.SUMIFS('[3]NH'!$G$3:$G$92,'[3]NH'!$B$3:$B$92,B28,'[3]NH'!$E$3:$E$92,E28)</f>
        <v>0</v>
      </c>
      <c r="I28" s="13">
        <v>90</v>
      </c>
      <c r="J28" s="68">
        <f t="shared" si="1"/>
        <v>90</v>
      </c>
      <c r="K28" s="12" t="str">
        <f t="shared" si="0"/>
        <v>Tiếp tục phát triển</v>
      </c>
      <c r="L28" s="17">
        <v>853</v>
      </c>
      <c r="M28" s="17"/>
      <c r="N28" s="13"/>
      <c r="O28" s="13"/>
      <c r="P28" s="13"/>
      <c r="Q28" s="13"/>
      <c r="R28" s="257"/>
      <c r="S28" s="13"/>
      <c r="T28" s="13"/>
      <c r="U28" s="13"/>
      <c r="V28" s="13"/>
      <c r="W28" s="13"/>
      <c r="X28" s="13"/>
      <c r="Y28" s="13"/>
      <c r="Z28" s="13"/>
    </row>
    <row r="29" spans="1:26" ht="66">
      <c r="A29" s="35">
        <f t="shared" si="2"/>
        <v>24</v>
      </c>
      <c r="B29" s="18" t="s">
        <v>1232</v>
      </c>
      <c r="C29" s="9" t="s">
        <v>302</v>
      </c>
      <c r="D29" s="9" t="s">
        <v>234</v>
      </c>
      <c r="E29" s="9" t="s">
        <v>309</v>
      </c>
      <c r="F29" s="10">
        <v>570</v>
      </c>
      <c r="G29" s="9" t="s">
        <v>1373</v>
      </c>
      <c r="H29" s="70">
        <f>_xlfn.SUMIFS('[3]NH'!$G$3:$G$92,'[3]NH'!$B$3:$B$92,B29,'[3]NH'!$E$3:$E$92,E29)</f>
        <v>15</v>
      </c>
      <c r="I29" s="13">
        <v>60</v>
      </c>
      <c r="J29" s="68">
        <f>I29-H29</f>
        <v>45</v>
      </c>
      <c r="K29" s="12" t="str">
        <f t="shared" si="0"/>
        <v>Tiếp tục phát triển</v>
      </c>
      <c r="L29" s="17"/>
      <c r="M29" s="17"/>
      <c r="N29" s="13"/>
      <c r="O29" s="13">
        <v>3395</v>
      </c>
      <c r="P29" s="203" t="s">
        <v>806</v>
      </c>
      <c r="Q29" s="13"/>
      <c r="R29" s="257"/>
      <c r="S29" s="13"/>
      <c r="T29" s="13"/>
      <c r="U29" s="13"/>
      <c r="V29" s="13"/>
      <c r="W29" s="13"/>
      <c r="X29" s="13"/>
      <c r="Y29" s="13"/>
      <c r="Z29" s="13"/>
    </row>
    <row r="30" spans="1:26" ht="115.5">
      <c r="A30" s="35">
        <f>A29+1</f>
        <v>25</v>
      </c>
      <c r="B30" s="18" t="s">
        <v>1871</v>
      </c>
      <c r="C30" s="12" t="s">
        <v>278</v>
      </c>
      <c r="D30" s="12" t="s">
        <v>234</v>
      </c>
      <c r="E30" s="12" t="s">
        <v>1855</v>
      </c>
      <c r="F30" s="55">
        <v>160</v>
      </c>
      <c r="G30" s="12" t="s">
        <v>1896</v>
      </c>
      <c r="H30" s="70">
        <f>_xlfn.SUMIFS('[3]NH'!$G$3:$G$92,'[3]NH'!$B$3:$B$92,B30,'[3]NH'!$E$3:$E$92,E30)</f>
        <v>90</v>
      </c>
      <c r="I30" s="13">
        <v>120</v>
      </c>
      <c r="J30" s="68">
        <f t="shared" si="1"/>
        <v>30</v>
      </c>
      <c r="K30" s="12" t="str">
        <f t="shared" si="0"/>
        <v>Tiếp tục phát triển</v>
      </c>
      <c r="L30" s="17">
        <v>462</v>
      </c>
      <c r="M30" s="17"/>
      <c r="N30" s="13"/>
      <c r="O30" s="13"/>
      <c r="P30" s="13"/>
      <c r="Q30" s="13"/>
      <c r="R30" s="257"/>
      <c r="S30" s="13"/>
      <c r="T30" s="13"/>
      <c r="U30" s="13"/>
      <c r="V30" s="13"/>
      <c r="W30" s="13"/>
      <c r="X30" s="102" t="s">
        <v>1861</v>
      </c>
      <c r="Y30" s="102"/>
      <c r="Z30" s="177" t="s">
        <v>1918</v>
      </c>
    </row>
    <row r="31" spans="1:26" s="571" customFormat="1" ht="33">
      <c r="A31" s="247"/>
      <c r="B31" s="248" t="s">
        <v>1148</v>
      </c>
      <c r="C31" s="568" t="s">
        <v>278</v>
      </c>
      <c r="D31" s="568" t="s">
        <v>234</v>
      </c>
      <c r="E31" s="568" t="s">
        <v>281</v>
      </c>
      <c r="F31" s="569">
        <v>140</v>
      </c>
      <c r="G31" s="568" t="s">
        <v>90</v>
      </c>
      <c r="H31" s="70">
        <f>_xlfn.SUMIFS('[3]NH'!$G$3:$G$92,'[3]NH'!$B$3:$B$92,B31,'[3]NH'!$E$3:$E$92,E31)</f>
        <v>30</v>
      </c>
      <c r="I31" s="253">
        <v>60</v>
      </c>
      <c r="J31" s="577">
        <f t="shared" si="1"/>
        <v>30</v>
      </c>
      <c r="K31" s="12" t="str">
        <f t="shared" si="0"/>
        <v>Tiếp tục phát triển</v>
      </c>
      <c r="L31" s="252">
        <v>455</v>
      </c>
      <c r="M31" s="252"/>
      <c r="N31" s="253"/>
      <c r="O31" s="253"/>
      <c r="P31" s="253"/>
      <c r="Q31" s="253"/>
      <c r="R31" s="573"/>
      <c r="S31" s="253"/>
      <c r="T31" s="253"/>
      <c r="U31" s="253"/>
      <c r="V31" s="253"/>
      <c r="W31" s="253"/>
      <c r="X31" s="253"/>
      <c r="Y31" s="253"/>
      <c r="Z31" s="253"/>
    </row>
    <row r="32" spans="1:26" ht="33">
      <c r="A32" s="35">
        <f>A30+1</f>
        <v>26</v>
      </c>
      <c r="B32" s="18" t="s">
        <v>1149</v>
      </c>
      <c r="C32" s="12" t="s">
        <v>292</v>
      </c>
      <c r="D32" s="12" t="s">
        <v>234</v>
      </c>
      <c r="E32" s="12" t="s">
        <v>252</v>
      </c>
      <c r="F32" s="55">
        <v>250</v>
      </c>
      <c r="G32" s="12" t="s">
        <v>87</v>
      </c>
      <c r="H32" s="70">
        <f>_xlfn.SUMIFS('[3]NH'!$G$3:$G$92,'[3]NH'!$B$3:$B$92,B32,'[3]NH'!$E$3:$E$92,E32)</f>
        <v>30</v>
      </c>
      <c r="I32" s="13">
        <v>90</v>
      </c>
      <c r="J32" s="68">
        <f t="shared" si="1"/>
        <v>60</v>
      </c>
      <c r="K32" s="12" t="str">
        <f t="shared" si="0"/>
        <v>Tiếp tục phát triển</v>
      </c>
      <c r="L32" s="17">
        <v>234</v>
      </c>
      <c r="M32" s="17"/>
      <c r="N32" s="13"/>
      <c r="O32" s="13"/>
      <c r="P32" s="13"/>
      <c r="Q32" s="13"/>
      <c r="R32" s="257"/>
      <c r="S32" s="13"/>
      <c r="T32" s="13"/>
      <c r="U32" s="13"/>
      <c r="V32" s="13"/>
      <c r="W32" s="13"/>
      <c r="X32" s="13"/>
      <c r="Y32" s="13"/>
      <c r="Z32" s="13"/>
    </row>
    <row r="33" spans="1:26" s="158" customFormat="1" ht="33">
      <c r="A33" s="35">
        <f>A32+1</f>
        <v>27</v>
      </c>
      <c r="B33" s="153" t="s">
        <v>476</v>
      </c>
      <c r="C33" s="154" t="s">
        <v>292</v>
      </c>
      <c r="D33" s="154" t="s">
        <v>234</v>
      </c>
      <c r="E33" s="154" t="s">
        <v>324</v>
      </c>
      <c r="F33" s="176">
        <v>220</v>
      </c>
      <c r="G33" s="176" t="s">
        <v>477</v>
      </c>
      <c r="H33" s="70">
        <f>_xlfn.SUMIFS('[3]NH'!$G$3:$G$92,'[3]NH'!$B$3:$B$92,B33,'[3]NH'!$E$3:$E$92,E33)</f>
        <v>30</v>
      </c>
      <c r="I33" s="156">
        <v>180</v>
      </c>
      <c r="J33" s="156">
        <f>I33-H33</f>
        <v>150</v>
      </c>
      <c r="K33" s="12" t="str">
        <f t="shared" si="0"/>
        <v>Tiếp tục phát triển</v>
      </c>
      <c r="L33" s="157"/>
      <c r="M33" s="157">
        <v>843</v>
      </c>
      <c r="N33" s="165"/>
      <c r="O33" s="165"/>
      <c r="P33" s="165"/>
      <c r="Q33" s="165"/>
      <c r="R33" s="258"/>
      <c r="S33" s="165"/>
      <c r="T33" s="165"/>
      <c r="U33" s="165"/>
      <c r="V33" s="165"/>
      <c r="W33" s="165"/>
      <c r="X33" s="165"/>
      <c r="Y33" s="165"/>
      <c r="Z33" s="165"/>
    </row>
    <row r="34" spans="1:26" s="516" customFormat="1" ht="33">
      <c r="A34" s="508">
        <f>A33+1</f>
        <v>28</v>
      </c>
      <c r="B34" s="509" t="s">
        <v>1152</v>
      </c>
      <c r="C34" s="510" t="s">
        <v>292</v>
      </c>
      <c r="D34" s="510" t="s">
        <v>234</v>
      </c>
      <c r="E34" s="510" t="s">
        <v>1153</v>
      </c>
      <c r="F34" s="511">
        <v>223</v>
      </c>
      <c r="G34" s="510" t="s">
        <v>88</v>
      </c>
      <c r="H34" s="70">
        <f>_xlfn.SUMIFS('[3]NH'!$G$3:$G$92,'[3]NH'!$B$3:$B$92,B34,'[3]NH'!$E$3:$E$92,E34)</f>
        <v>0</v>
      </c>
      <c r="I34" s="512">
        <v>60</v>
      </c>
      <c r="J34" s="513">
        <f t="shared" si="1"/>
        <v>60</v>
      </c>
      <c r="K34" s="12" t="str">
        <f t="shared" si="0"/>
        <v>Tiếp tục phát triển</v>
      </c>
      <c r="L34" s="514">
        <v>235</v>
      </c>
      <c r="M34" s="514"/>
      <c r="N34" s="512"/>
      <c r="O34" s="512"/>
      <c r="P34" s="512"/>
      <c r="Q34" s="512"/>
      <c r="R34" s="515"/>
      <c r="S34" s="512"/>
      <c r="T34" s="512"/>
      <c r="U34" s="512"/>
      <c r="V34" s="512"/>
      <c r="W34" s="512"/>
      <c r="X34" s="512"/>
      <c r="Y34" s="512"/>
      <c r="Z34" s="512"/>
    </row>
    <row r="35" spans="1:26" ht="33">
      <c r="A35" s="35">
        <f t="shared" si="2"/>
        <v>29</v>
      </c>
      <c r="B35" s="18" t="s">
        <v>1150</v>
      </c>
      <c r="C35" s="12" t="s">
        <v>292</v>
      </c>
      <c r="D35" s="12" t="s">
        <v>234</v>
      </c>
      <c r="E35" s="12" t="s">
        <v>261</v>
      </c>
      <c r="F35" s="55">
        <v>220</v>
      </c>
      <c r="G35" s="12" t="s">
        <v>89</v>
      </c>
      <c r="H35" s="70">
        <f>_xlfn.SUMIFS('[3]NH'!$G$3:$G$92,'[3]NH'!$B$3:$B$92,B35,'[3]NH'!$E$3:$E$92,E35)</f>
        <v>60</v>
      </c>
      <c r="I35" s="13">
        <v>60</v>
      </c>
      <c r="J35" s="68">
        <f t="shared" si="1"/>
        <v>0</v>
      </c>
      <c r="K35" s="12" t="str">
        <f t="shared" si="0"/>
        <v>Lưu lượng đã hết</v>
      </c>
      <c r="L35" s="17">
        <v>242</v>
      </c>
      <c r="M35" s="17"/>
      <c r="N35" s="13"/>
      <c r="O35" s="13"/>
      <c r="P35" s="13"/>
      <c r="Q35" s="13"/>
      <c r="R35" s="257"/>
      <c r="S35" s="13"/>
      <c r="T35" s="13"/>
      <c r="U35" s="13"/>
      <c r="V35" s="13"/>
      <c r="W35" s="13"/>
      <c r="X35" s="13"/>
      <c r="Y35" s="13"/>
      <c r="Z35" s="13"/>
    </row>
    <row r="36" spans="1:26" s="158" customFormat="1" ht="49.5">
      <c r="A36" s="245">
        <f aca="true" t="shared" si="3" ref="A36:A64">A35+1</f>
        <v>30</v>
      </c>
      <c r="B36" s="159" t="s">
        <v>2017</v>
      </c>
      <c r="C36" s="154" t="s">
        <v>292</v>
      </c>
      <c r="D36" s="154" t="s">
        <v>234</v>
      </c>
      <c r="E36" s="164" t="s">
        <v>464</v>
      </c>
      <c r="F36" s="156">
        <v>200</v>
      </c>
      <c r="G36" s="164" t="s">
        <v>1359</v>
      </c>
      <c r="H36" s="70">
        <f>_xlfn.SUMIFS('[3]NH'!$G$3:$G$92,'[3]NH'!$B$3:$B$92,B36,'[3]NH'!$E$3:$E$92,E36)</f>
        <v>30</v>
      </c>
      <c r="I36" s="165">
        <v>120</v>
      </c>
      <c r="J36" s="166">
        <f>I36-H36</f>
        <v>90</v>
      </c>
      <c r="K36" s="12" t="str">
        <f t="shared" si="0"/>
        <v>Tiếp tục phát triển</v>
      </c>
      <c r="L36" s="157"/>
      <c r="M36" s="157"/>
      <c r="N36" s="165"/>
      <c r="O36" s="165"/>
      <c r="P36" s="165">
        <v>4288</v>
      </c>
      <c r="Q36" s="165"/>
      <c r="R36" s="258"/>
      <c r="S36" s="165"/>
      <c r="T36" s="165"/>
      <c r="U36" s="165"/>
      <c r="V36" s="165"/>
      <c r="W36" s="165"/>
      <c r="X36" s="165"/>
      <c r="Y36" s="165"/>
      <c r="Z36" s="165"/>
    </row>
    <row r="37" spans="1:26" ht="33">
      <c r="A37" s="35">
        <f t="shared" si="3"/>
        <v>31</v>
      </c>
      <c r="B37" s="18" t="s">
        <v>1151</v>
      </c>
      <c r="C37" s="9" t="s">
        <v>292</v>
      </c>
      <c r="D37" s="9" t="s">
        <v>234</v>
      </c>
      <c r="E37" s="9" t="s">
        <v>286</v>
      </c>
      <c r="F37" s="10">
        <v>450</v>
      </c>
      <c r="G37" s="9" t="s">
        <v>86</v>
      </c>
      <c r="H37" s="70">
        <f>_xlfn.SUMIFS('[3]NH'!$G$3:$G$92,'[3]NH'!$B$3:$B$92,B37,'[3]NH'!$E$3:$E$92,E37)</f>
        <v>30</v>
      </c>
      <c r="I37" s="13">
        <v>180</v>
      </c>
      <c r="J37" s="68">
        <f t="shared" si="1"/>
        <v>150</v>
      </c>
      <c r="K37" s="12" t="str">
        <f t="shared" si="0"/>
        <v>Tiếp tục phát triển</v>
      </c>
      <c r="L37" s="17">
        <v>232</v>
      </c>
      <c r="M37" s="17"/>
      <c r="N37" s="13"/>
      <c r="O37" s="13"/>
      <c r="P37" s="13"/>
      <c r="Q37" s="13"/>
      <c r="R37" s="257"/>
      <c r="S37" s="13"/>
      <c r="T37" s="13"/>
      <c r="U37" s="13"/>
      <c r="V37" s="13"/>
      <c r="W37" s="13"/>
      <c r="X37" s="13"/>
      <c r="Y37" s="13"/>
      <c r="Z37" s="13"/>
    </row>
    <row r="38" spans="1:26" ht="33">
      <c r="A38" s="35">
        <f t="shared" si="3"/>
        <v>32</v>
      </c>
      <c r="B38" s="18" t="s">
        <v>1502</v>
      </c>
      <c r="C38" s="9" t="s">
        <v>292</v>
      </c>
      <c r="D38" s="9" t="s">
        <v>234</v>
      </c>
      <c r="E38" s="9" t="s">
        <v>1500</v>
      </c>
      <c r="F38" s="10">
        <v>420</v>
      </c>
      <c r="G38" s="9" t="s">
        <v>1503</v>
      </c>
      <c r="H38" s="70">
        <f>_xlfn.SUMIFS('[3]NH'!$G$3:$G$92,'[3]NH'!$B$3:$B$92,B38,'[3]NH'!$E$3:$E$92,E38)</f>
        <v>0</v>
      </c>
      <c r="I38" s="13">
        <v>180</v>
      </c>
      <c r="J38" s="68">
        <f>I38-H38</f>
        <v>180</v>
      </c>
      <c r="K38" s="12" t="str">
        <f t="shared" si="0"/>
        <v>Tiếp tục phát triển</v>
      </c>
      <c r="L38" s="17"/>
      <c r="M38" s="17"/>
      <c r="N38" s="13"/>
      <c r="O38" s="13"/>
      <c r="P38" s="13"/>
      <c r="Q38" s="13">
        <v>4518</v>
      </c>
      <c r="R38" s="257"/>
      <c r="S38" s="13"/>
      <c r="T38" s="13"/>
      <c r="U38" s="13"/>
      <c r="V38" s="13"/>
      <c r="W38" s="13"/>
      <c r="X38" s="13"/>
      <c r="Y38" s="13"/>
      <c r="Z38" s="13"/>
    </row>
    <row r="39" spans="1:26" ht="99">
      <c r="A39" s="35">
        <f t="shared" si="3"/>
        <v>33</v>
      </c>
      <c r="B39" s="18" t="s">
        <v>1269</v>
      </c>
      <c r="C39" s="12" t="s">
        <v>273</v>
      </c>
      <c r="D39" s="12" t="s">
        <v>234</v>
      </c>
      <c r="E39" s="12" t="s">
        <v>220</v>
      </c>
      <c r="F39" s="55">
        <v>260</v>
      </c>
      <c r="G39" s="12" t="s">
        <v>99</v>
      </c>
      <c r="H39" s="70">
        <f>_xlfn.SUMIFS('[3]NH'!$G$3:$G$92,'[3]NH'!$B$3:$B$92,B39,'[3]NH'!$E$3:$E$92,E39)</f>
        <v>30</v>
      </c>
      <c r="I39" s="13">
        <v>120</v>
      </c>
      <c r="J39" s="68">
        <f t="shared" si="1"/>
        <v>90</v>
      </c>
      <c r="K39" s="12" t="str">
        <f t="shared" si="0"/>
        <v>Tiếp tục phát triển</v>
      </c>
      <c r="L39" s="17">
        <v>935</v>
      </c>
      <c r="M39" s="17"/>
      <c r="N39" s="13"/>
      <c r="O39" s="12" t="s">
        <v>1270</v>
      </c>
      <c r="P39" s="13"/>
      <c r="Q39" s="13"/>
      <c r="R39" s="257"/>
      <c r="S39" s="13"/>
      <c r="T39" s="13"/>
      <c r="U39" s="13"/>
      <c r="V39" s="13"/>
      <c r="W39" s="13"/>
      <c r="X39" s="13"/>
      <c r="Y39" s="13"/>
      <c r="Z39" s="13"/>
    </row>
    <row r="40" spans="1:26" ht="49.5">
      <c r="A40" s="35">
        <f t="shared" si="3"/>
        <v>34</v>
      </c>
      <c r="B40" s="18" t="s">
        <v>1532</v>
      </c>
      <c r="C40" s="12" t="s">
        <v>273</v>
      </c>
      <c r="D40" s="12" t="s">
        <v>234</v>
      </c>
      <c r="E40" s="255" t="s">
        <v>1530</v>
      </c>
      <c r="F40" s="55">
        <v>260</v>
      </c>
      <c r="G40" s="12" t="s">
        <v>1533</v>
      </c>
      <c r="H40" s="70">
        <f>_xlfn.SUMIFS('[3]NH'!$G$3:$G$92,'[3]NH'!$B$3:$B$92,B40,'[3]NH'!$E$3:$E$92,E40)</f>
        <v>0</v>
      </c>
      <c r="I40" s="13">
        <v>60</v>
      </c>
      <c r="J40" s="68">
        <f>I40-H40</f>
        <v>60</v>
      </c>
      <c r="K40" s="12" t="str">
        <f t="shared" si="0"/>
        <v>Tiếp tục phát triển</v>
      </c>
      <c r="L40" s="17"/>
      <c r="M40" s="17"/>
      <c r="N40" s="13"/>
      <c r="O40" s="12"/>
      <c r="P40" s="13"/>
      <c r="Q40" s="13"/>
      <c r="R40" s="257">
        <v>5088</v>
      </c>
      <c r="S40" s="13"/>
      <c r="T40" s="13"/>
      <c r="U40" s="13"/>
      <c r="V40" s="13"/>
      <c r="W40" s="13"/>
      <c r="X40" s="13"/>
      <c r="Y40" s="13"/>
      <c r="Z40" s="13"/>
    </row>
    <row r="41" spans="1:26" s="325" customFormat="1" ht="49.5">
      <c r="A41" s="293">
        <f t="shared" si="3"/>
        <v>35</v>
      </c>
      <c r="B41" s="304" t="s">
        <v>1769</v>
      </c>
      <c r="C41" s="326" t="s">
        <v>273</v>
      </c>
      <c r="D41" s="326" t="s">
        <v>234</v>
      </c>
      <c r="E41" s="322" t="s">
        <v>1763</v>
      </c>
      <c r="F41" s="305">
        <v>260</v>
      </c>
      <c r="G41" s="326" t="s">
        <v>1771</v>
      </c>
      <c r="H41" s="70">
        <f>_xlfn.SUMIFS('[3]NH'!$G$3:$G$92,'[3]NH'!$B$3:$B$92,B41,'[3]NH'!$E$3:$E$92,E41)</f>
        <v>0</v>
      </c>
      <c r="I41" s="299">
        <v>300</v>
      </c>
      <c r="J41" s="307">
        <f>I41-H41</f>
        <v>300</v>
      </c>
      <c r="K41" s="12" t="str">
        <f t="shared" si="0"/>
        <v>Tiếp tục phát triển</v>
      </c>
      <c r="L41" s="298"/>
      <c r="M41" s="298"/>
      <c r="N41" s="299"/>
      <c r="O41" s="326"/>
      <c r="P41" s="299"/>
      <c r="Q41" s="299"/>
      <c r="R41" s="300"/>
      <c r="S41" s="299"/>
      <c r="T41" s="299"/>
      <c r="U41" s="300" t="s">
        <v>1770</v>
      </c>
      <c r="V41" s="300"/>
      <c r="W41" s="300"/>
      <c r="X41" s="300"/>
      <c r="Y41" s="300"/>
      <c r="Z41" s="300"/>
    </row>
    <row r="42" spans="1:26" s="72" customFormat="1" ht="33">
      <c r="A42" s="35">
        <f t="shared" si="3"/>
        <v>36</v>
      </c>
      <c r="B42" s="114" t="s">
        <v>1321</v>
      </c>
      <c r="C42" s="115" t="s">
        <v>273</v>
      </c>
      <c r="D42" s="115" t="s">
        <v>234</v>
      </c>
      <c r="E42" s="115" t="s">
        <v>1317</v>
      </c>
      <c r="F42" s="119">
        <v>260</v>
      </c>
      <c r="G42" s="115" t="s">
        <v>1322</v>
      </c>
      <c r="H42" s="70">
        <f>_xlfn.SUMIFS('[3]NH'!$G$3:$G$92,'[3]NH'!$B$3:$B$92,B42,'[3]NH'!$E$3:$E$92,E42)</f>
        <v>30</v>
      </c>
      <c r="I42" s="118">
        <v>60</v>
      </c>
      <c r="J42" s="118">
        <f t="shared" si="1"/>
        <v>30</v>
      </c>
      <c r="K42" s="12" t="str">
        <f t="shared" si="0"/>
        <v>Tiếp tục phát triển</v>
      </c>
      <c r="L42" s="100"/>
      <c r="M42" s="100"/>
      <c r="N42" s="121"/>
      <c r="O42" s="121">
        <v>3405</v>
      </c>
      <c r="P42" s="121"/>
      <c r="Q42" s="121"/>
      <c r="R42" s="257">
        <v>5084</v>
      </c>
      <c r="S42" s="121"/>
      <c r="T42" s="121"/>
      <c r="U42" s="121"/>
      <c r="V42" s="121"/>
      <c r="W42" s="121"/>
      <c r="X42" s="121"/>
      <c r="Y42" s="121"/>
      <c r="Z42" s="121"/>
    </row>
    <row r="43" spans="1:26" s="179" customFormat="1" ht="33">
      <c r="A43" s="35">
        <f t="shared" si="3"/>
        <v>37</v>
      </c>
      <c r="B43" s="269" t="s">
        <v>1574</v>
      </c>
      <c r="C43" s="183" t="s">
        <v>273</v>
      </c>
      <c r="D43" s="183" t="s">
        <v>234</v>
      </c>
      <c r="E43" s="270" t="s">
        <v>1552</v>
      </c>
      <c r="F43" s="269">
        <v>260</v>
      </c>
      <c r="G43" s="270" t="s">
        <v>1578</v>
      </c>
      <c r="H43" s="70">
        <f>_xlfn.SUMIFS('[3]NH'!$G$3:$G$92,'[3]NH'!$B$3:$B$92,B43,'[3]NH'!$E$3:$E$92,E43)</f>
        <v>0</v>
      </c>
      <c r="I43" s="181">
        <v>60</v>
      </c>
      <c r="J43" s="181">
        <f t="shared" si="1"/>
        <v>60</v>
      </c>
      <c r="K43" s="12" t="str">
        <f t="shared" si="0"/>
        <v>Tiếp tục phát triển</v>
      </c>
      <c r="L43" s="173"/>
      <c r="M43" s="173"/>
      <c r="N43" s="121"/>
      <c r="O43" s="197"/>
      <c r="P43" s="197"/>
      <c r="Q43" s="197"/>
      <c r="R43" s="257">
        <v>5085</v>
      </c>
      <c r="S43" s="197"/>
      <c r="T43" s="197"/>
      <c r="U43" s="197"/>
      <c r="V43" s="197"/>
      <c r="W43" s="197"/>
      <c r="X43" s="197"/>
      <c r="Y43" s="197"/>
      <c r="Z43" s="197"/>
    </row>
    <row r="44" spans="1:26" s="523" customFormat="1" ht="33">
      <c r="A44" s="505">
        <f t="shared" si="3"/>
        <v>38</v>
      </c>
      <c r="B44" s="517" t="s">
        <v>1575</v>
      </c>
      <c r="C44" s="518" t="s">
        <v>273</v>
      </c>
      <c r="D44" s="518" t="s">
        <v>234</v>
      </c>
      <c r="E44" s="517" t="s">
        <v>1553</v>
      </c>
      <c r="F44" s="517">
        <v>260</v>
      </c>
      <c r="G44" s="517" t="s">
        <v>1579</v>
      </c>
      <c r="H44" s="70">
        <f>_xlfn.SUMIFS('[3]NH'!$G$3:$G$92,'[3]NH'!$B$3:$B$92,B44,'[3]NH'!$E$3:$E$92,E44)</f>
        <v>0</v>
      </c>
      <c r="I44" s="519">
        <v>60</v>
      </c>
      <c r="J44" s="519">
        <f t="shared" si="1"/>
        <v>60</v>
      </c>
      <c r="K44" s="12" t="str">
        <f t="shared" si="0"/>
        <v>Tiếp tục phát triển</v>
      </c>
      <c r="L44" s="520"/>
      <c r="M44" s="520"/>
      <c r="N44" s="521"/>
      <c r="O44" s="522"/>
      <c r="P44" s="522"/>
      <c r="Q44" s="522"/>
      <c r="R44" s="507">
        <v>5086</v>
      </c>
      <c r="S44" s="522"/>
      <c r="T44" s="522"/>
      <c r="U44" s="522"/>
      <c r="V44" s="522"/>
      <c r="W44" s="522"/>
      <c r="X44" s="522"/>
      <c r="Y44" s="522"/>
      <c r="Z44" s="522"/>
    </row>
    <row r="45" spans="1:26" s="179" customFormat="1" ht="33">
      <c r="A45" s="35">
        <f t="shared" si="3"/>
        <v>39</v>
      </c>
      <c r="B45" s="269" t="s">
        <v>1576</v>
      </c>
      <c r="C45" s="183" t="s">
        <v>273</v>
      </c>
      <c r="D45" s="183" t="s">
        <v>234</v>
      </c>
      <c r="E45" s="270" t="s">
        <v>1554</v>
      </c>
      <c r="F45" s="269">
        <v>260</v>
      </c>
      <c r="G45" s="270" t="s">
        <v>1580</v>
      </c>
      <c r="H45" s="70">
        <f>_xlfn.SUMIFS('[3]NH'!$G$3:$G$92,'[3]NH'!$B$3:$B$92,B45,'[3]NH'!$E$3:$E$92,E45)</f>
        <v>0</v>
      </c>
      <c r="I45" s="181">
        <v>60</v>
      </c>
      <c r="J45" s="181">
        <f t="shared" si="1"/>
        <v>60</v>
      </c>
      <c r="K45" s="12" t="str">
        <f t="shared" si="0"/>
        <v>Tiếp tục phát triển</v>
      </c>
      <c r="L45" s="173"/>
      <c r="M45" s="173"/>
      <c r="N45" s="121"/>
      <c r="O45" s="197"/>
      <c r="P45" s="197"/>
      <c r="Q45" s="197"/>
      <c r="R45" s="257">
        <v>5087</v>
      </c>
      <c r="S45" s="197"/>
      <c r="T45" s="197"/>
      <c r="U45" s="197"/>
      <c r="V45" s="197"/>
      <c r="W45" s="197"/>
      <c r="X45" s="197"/>
      <c r="Y45" s="197"/>
      <c r="Z45" s="197"/>
    </row>
    <row r="46" spans="1:26" s="179" customFormat="1" ht="33">
      <c r="A46" s="35">
        <f t="shared" si="3"/>
        <v>40</v>
      </c>
      <c r="B46" s="269" t="s">
        <v>1577</v>
      </c>
      <c r="C46" s="183" t="s">
        <v>273</v>
      </c>
      <c r="D46" s="183" t="s">
        <v>234</v>
      </c>
      <c r="E46" s="270" t="s">
        <v>1555</v>
      </c>
      <c r="F46" s="269">
        <v>260</v>
      </c>
      <c r="G46" s="270" t="s">
        <v>1581</v>
      </c>
      <c r="H46" s="70">
        <f>_xlfn.SUMIFS('[3]NH'!$G$3:$G$92,'[3]NH'!$B$3:$B$92,B46,'[3]NH'!$E$3:$E$92,E46)</f>
        <v>0</v>
      </c>
      <c r="I46" s="181">
        <v>60</v>
      </c>
      <c r="J46" s="181">
        <f t="shared" si="1"/>
        <v>60</v>
      </c>
      <c r="K46" s="12" t="str">
        <f t="shared" si="0"/>
        <v>Tiếp tục phát triển</v>
      </c>
      <c r="L46" s="173"/>
      <c r="M46" s="173"/>
      <c r="N46" s="121"/>
      <c r="O46" s="197"/>
      <c r="P46" s="197"/>
      <c r="Q46" s="197"/>
      <c r="R46" s="257">
        <v>5089</v>
      </c>
      <c r="S46" s="197"/>
      <c r="T46" s="197"/>
      <c r="U46" s="197"/>
      <c r="V46" s="197"/>
      <c r="W46" s="197"/>
      <c r="X46" s="197"/>
      <c r="Y46" s="197"/>
      <c r="Z46" s="197"/>
    </row>
    <row r="47" spans="1:26" s="523" customFormat="1" ht="33">
      <c r="A47" s="505">
        <f t="shared" si="3"/>
        <v>41</v>
      </c>
      <c r="B47" s="517" t="s">
        <v>1584</v>
      </c>
      <c r="C47" s="518" t="s">
        <v>273</v>
      </c>
      <c r="D47" s="518" t="s">
        <v>234</v>
      </c>
      <c r="E47" s="517" t="s">
        <v>1556</v>
      </c>
      <c r="F47" s="517">
        <v>260</v>
      </c>
      <c r="G47" s="517" t="s">
        <v>1582</v>
      </c>
      <c r="H47" s="70">
        <f>_xlfn.SUMIFS('[3]NH'!$G$3:$G$92,'[3]NH'!$B$3:$B$92,B47,'[3]NH'!$E$3:$E$92,E47)</f>
        <v>0</v>
      </c>
      <c r="I47" s="519">
        <v>60</v>
      </c>
      <c r="J47" s="519">
        <f t="shared" si="1"/>
        <v>60</v>
      </c>
      <c r="K47" s="12" t="str">
        <f t="shared" si="0"/>
        <v>Tiếp tục phát triển</v>
      </c>
      <c r="L47" s="520"/>
      <c r="M47" s="520"/>
      <c r="N47" s="521"/>
      <c r="O47" s="522"/>
      <c r="P47" s="522"/>
      <c r="Q47" s="522"/>
      <c r="R47" s="507">
        <v>5090</v>
      </c>
      <c r="S47" s="522"/>
      <c r="T47" s="522"/>
      <c r="U47" s="522"/>
      <c r="V47" s="522"/>
      <c r="W47" s="522"/>
      <c r="X47" s="522"/>
      <c r="Y47" s="522"/>
      <c r="Z47" s="522"/>
    </row>
    <row r="48" spans="1:26" s="523" customFormat="1" ht="33">
      <c r="A48" s="505">
        <f t="shared" si="3"/>
        <v>42</v>
      </c>
      <c r="B48" s="517" t="s">
        <v>1585</v>
      </c>
      <c r="C48" s="518" t="s">
        <v>273</v>
      </c>
      <c r="D48" s="518" t="s">
        <v>234</v>
      </c>
      <c r="E48" s="517" t="s">
        <v>1553</v>
      </c>
      <c r="F48" s="517">
        <v>260</v>
      </c>
      <c r="G48" s="517" t="s">
        <v>1583</v>
      </c>
      <c r="H48" s="70">
        <f>_xlfn.SUMIFS('[3]NH'!$G$3:$G$92,'[3]NH'!$B$3:$B$92,B48,'[3]NH'!$E$3:$E$92,E48)</f>
        <v>0</v>
      </c>
      <c r="I48" s="519">
        <v>60</v>
      </c>
      <c r="J48" s="519">
        <f t="shared" si="1"/>
        <v>60</v>
      </c>
      <c r="K48" s="12" t="str">
        <f t="shared" si="0"/>
        <v>Tiếp tục phát triển</v>
      </c>
      <c r="L48" s="520"/>
      <c r="M48" s="520"/>
      <c r="N48" s="521"/>
      <c r="O48" s="522"/>
      <c r="P48" s="522"/>
      <c r="Q48" s="522"/>
      <c r="R48" s="524"/>
      <c r="S48" s="522"/>
      <c r="T48" s="522"/>
      <c r="U48" s="522"/>
      <c r="V48" s="522"/>
      <c r="W48" s="522"/>
      <c r="X48" s="522"/>
      <c r="Y48" s="522"/>
      <c r="Z48" s="522"/>
    </row>
    <row r="49" spans="1:26" s="179" customFormat="1" ht="33">
      <c r="A49" s="35">
        <f t="shared" si="3"/>
        <v>43</v>
      </c>
      <c r="B49" s="266" t="s">
        <v>1574</v>
      </c>
      <c r="C49" s="183" t="s">
        <v>273</v>
      </c>
      <c r="D49" s="183" t="s">
        <v>234</v>
      </c>
      <c r="E49" s="270" t="s">
        <v>1643</v>
      </c>
      <c r="F49" s="269">
        <v>260</v>
      </c>
      <c r="G49" s="266" t="s">
        <v>1647</v>
      </c>
      <c r="H49" s="70">
        <f>_xlfn.SUMIFS('[3]NH'!$G$3:$G$92,'[3]NH'!$B$3:$B$92,B49,'[3]NH'!$E$3:$E$92,E49)</f>
        <v>0</v>
      </c>
      <c r="I49" s="181">
        <v>60</v>
      </c>
      <c r="J49" s="181">
        <f t="shared" si="1"/>
        <v>60</v>
      </c>
      <c r="K49" s="12" t="str">
        <f t="shared" si="0"/>
        <v>Tiếp tục phát triển</v>
      </c>
      <c r="L49" s="173"/>
      <c r="M49" s="173"/>
      <c r="N49" s="121"/>
      <c r="O49" s="197"/>
      <c r="P49" s="197"/>
      <c r="Q49" s="197"/>
      <c r="R49" s="260"/>
      <c r="S49" s="266">
        <v>5563</v>
      </c>
      <c r="T49" s="266"/>
      <c r="U49" s="266"/>
      <c r="V49" s="266"/>
      <c r="W49" s="266"/>
      <c r="X49" s="266"/>
      <c r="Y49" s="266"/>
      <c r="Z49" s="266"/>
    </row>
    <row r="50" spans="1:26" s="172" customFormat="1" ht="66">
      <c r="A50" s="35">
        <f t="shared" si="3"/>
        <v>44</v>
      </c>
      <c r="B50" s="153" t="s">
        <v>1237</v>
      </c>
      <c r="C50" s="164" t="s">
        <v>272</v>
      </c>
      <c r="D50" s="164" t="s">
        <v>234</v>
      </c>
      <c r="E50" s="164" t="s">
        <v>1044</v>
      </c>
      <c r="F50" s="156">
        <v>720</v>
      </c>
      <c r="G50" s="164" t="s">
        <v>1375</v>
      </c>
      <c r="H50" s="70">
        <f>_xlfn.SUMIFS('[3]NH'!$G$3:$G$92,'[3]NH'!$B$3:$B$92,B50,'[3]NH'!$E$3:$E$92,E50)</f>
        <v>0</v>
      </c>
      <c r="I50" s="156">
        <v>60</v>
      </c>
      <c r="J50" s="156">
        <f>I50-H50</f>
        <v>60</v>
      </c>
      <c r="K50" s="12" t="str">
        <f t="shared" si="0"/>
        <v>Tiếp tục phát triển</v>
      </c>
      <c r="L50" s="157"/>
      <c r="M50" s="157"/>
      <c r="N50" s="165"/>
      <c r="O50" s="197">
        <v>3410</v>
      </c>
      <c r="P50" s="160" t="s">
        <v>1376</v>
      </c>
      <c r="Q50" s="165"/>
      <c r="R50" s="258"/>
      <c r="S50" s="165"/>
      <c r="T50" s="165"/>
      <c r="U50" s="165"/>
      <c r="V50" s="165"/>
      <c r="W50" s="165"/>
      <c r="X50" s="165"/>
      <c r="Y50" s="165"/>
      <c r="Z50" s="165"/>
    </row>
    <row r="51" spans="1:26" ht="49.5">
      <c r="A51" s="35">
        <f t="shared" si="3"/>
        <v>45</v>
      </c>
      <c r="B51" s="18" t="s">
        <v>1154</v>
      </c>
      <c r="C51" s="12" t="s">
        <v>270</v>
      </c>
      <c r="D51" s="12" t="s">
        <v>234</v>
      </c>
      <c r="E51" s="12" t="s">
        <v>224</v>
      </c>
      <c r="F51" s="55">
        <v>1470</v>
      </c>
      <c r="G51" s="12" t="s">
        <v>71</v>
      </c>
      <c r="H51" s="70">
        <f>_xlfn.SUMIFS('[3]NH'!$G$3:$G$92,'[3]NH'!$B$3:$B$92,B51,'[3]NH'!$E$3:$E$92,E51)</f>
        <v>0</v>
      </c>
      <c r="I51" s="13">
        <v>30</v>
      </c>
      <c r="J51" s="68">
        <f t="shared" si="1"/>
        <v>30</v>
      </c>
      <c r="K51" s="12" t="str">
        <f t="shared" si="0"/>
        <v>Tiếp tục phát triển</v>
      </c>
      <c r="L51" s="17">
        <v>949</v>
      </c>
      <c r="M51" s="17"/>
      <c r="N51" s="13"/>
      <c r="O51" s="13"/>
      <c r="P51" s="13"/>
      <c r="Q51" s="13"/>
      <c r="R51" s="257"/>
      <c r="S51" s="13"/>
      <c r="T51" s="13"/>
      <c r="U51" s="13"/>
      <c r="V51" s="13"/>
      <c r="W51" s="13"/>
      <c r="X51" s="13"/>
      <c r="Y51" s="13"/>
      <c r="Z51" s="13"/>
    </row>
    <row r="52" spans="1:26" s="489" customFormat="1" ht="33">
      <c r="A52" s="505">
        <f t="shared" si="3"/>
        <v>46</v>
      </c>
      <c r="B52" s="466" t="s">
        <v>661</v>
      </c>
      <c r="C52" s="487" t="s">
        <v>270</v>
      </c>
      <c r="D52" s="487" t="s">
        <v>234</v>
      </c>
      <c r="E52" s="487" t="s">
        <v>229</v>
      </c>
      <c r="F52" s="525">
        <v>1320</v>
      </c>
      <c r="G52" s="487" t="s">
        <v>662</v>
      </c>
      <c r="H52" s="70">
        <f>_xlfn.SUMIFS('[3]NH'!$G$3:$G$92,'[3]NH'!$B$3:$B$92,B52,'[3]NH'!$E$3:$E$92,E52)</f>
        <v>0</v>
      </c>
      <c r="I52" s="472">
        <v>50</v>
      </c>
      <c r="J52" s="526">
        <f t="shared" si="1"/>
        <v>50</v>
      </c>
      <c r="K52" s="12" t="str">
        <f t="shared" si="0"/>
        <v>Tiếp tục phát triển</v>
      </c>
      <c r="L52" s="471"/>
      <c r="M52" s="471">
        <v>1264</v>
      </c>
      <c r="N52" s="472"/>
      <c r="O52" s="472"/>
      <c r="P52" s="472"/>
      <c r="Q52" s="472"/>
      <c r="R52" s="527"/>
      <c r="S52" s="472"/>
      <c r="T52" s="472"/>
      <c r="U52" s="472"/>
      <c r="V52" s="472"/>
      <c r="W52" s="472"/>
      <c r="X52" s="472"/>
      <c r="Y52" s="472"/>
      <c r="Z52" s="472"/>
    </row>
    <row r="53" spans="1:26" ht="66">
      <c r="A53" s="35">
        <f t="shared" si="3"/>
        <v>47</v>
      </c>
      <c r="B53" s="18" t="s">
        <v>1155</v>
      </c>
      <c r="C53" s="12" t="s">
        <v>403</v>
      </c>
      <c r="D53" s="12" t="s">
        <v>234</v>
      </c>
      <c r="E53" s="12" t="s">
        <v>231</v>
      </c>
      <c r="F53" s="55">
        <v>1495</v>
      </c>
      <c r="G53" s="12" t="s">
        <v>74</v>
      </c>
      <c r="H53" s="70">
        <f>_xlfn.SUMIFS('[3]NH'!$G$3:$G$92,'[3]NH'!$B$3:$B$92,B53,'[3]NH'!$E$3:$E$92,E53)</f>
        <v>0</v>
      </c>
      <c r="I53" s="13">
        <v>30</v>
      </c>
      <c r="J53" s="68">
        <f t="shared" si="1"/>
        <v>30</v>
      </c>
      <c r="K53" s="12" t="str">
        <f t="shared" si="0"/>
        <v>Tiếp tục phát triển</v>
      </c>
      <c r="L53" s="17">
        <v>956</v>
      </c>
      <c r="M53" s="17"/>
      <c r="N53" s="13"/>
      <c r="O53" s="13"/>
      <c r="P53" s="13"/>
      <c r="Q53" s="13"/>
      <c r="R53" s="257"/>
      <c r="S53" s="13"/>
      <c r="T53" s="13"/>
      <c r="U53" s="13"/>
      <c r="V53" s="13"/>
      <c r="W53" s="13"/>
      <c r="X53" s="13"/>
      <c r="Y53" s="13"/>
      <c r="Z53" s="13"/>
    </row>
    <row r="54" spans="1:26" ht="33">
      <c r="A54" s="35">
        <f t="shared" si="3"/>
        <v>48</v>
      </c>
      <c r="B54" s="13" t="s">
        <v>73</v>
      </c>
      <c r="C54" s="13" t="s">
        <v>403</v>
      </c>
      <c r="D54" s="13" t="s">
        <v>234</v>
      </c>
      <c r="E54" s="13" t="s">
        <v>315</v>
      </c>
      <c r="F54" s="80">
        <v>1470</v>
      </c>
      <c r="G54" s="9" t="s">
        <v>72</v>
      </c>
      <c r="H54" s="70">
        <f>_xlfn.SUMIFS('[3]NH'!$G$3:$G$92,'[3]NH'!$B$3:$B$92,B54,'[3]NH'!$E$3:$E$92,E54)</f>
        <v>5</v>
      </c>
      <c r="I54" s="13">
        <v>30</v>
      </c>
      <c r="J54" s="68">
        <f>I54-H54</f>
        <v>25</v>
      </c>
      <c r="K54" s="12" t="str">
        <f t="shared" si="0"/>
        <v>Tiếp tục phát triển</v>
      </c>
      <c r="L54" s="17">
        <v>955</v>
      </c>
      <c r="M54" s="17"/>
      <c r="N54" s="13"/>
      <c r="O54" s="13"/>
      <c r="P54" s="13"/>
      <c r="Q54" s="13"/>
      <c r="R54" s="257"/>
      <c r="S54" s="13"/>
      <c r="T54" s="13"/>
      <c r="U54" s="13"/>
      <c r="V54" s="13"/>
      <c r="W54" s="13"/>
      <c r="X54" s="13"/>
      <c r="Y54" s="13"/>
      <c r="Z54" s="13"/>
    </row>
    <row r="55" spans="1:26" ht="49.5">
      <c r="A55" s="35">
        <f t="shared" si="3"/>
        <v>49</v>
      </c>
      <c r="B55" s="8" t="s">
        <v>1156</v>
      </c>
      <c r="C55" s="12" t="s">
        <v>240</v>
      </c>
      <c r="D55" s="12" t="s">
        <v>234</v>
      </c>
      <c r="E55" s="12" t="s">
        <v>860</v>
      </c>
      <c r="F55" s="55">
        <v>1735</v>
      </c>
      <c r="G55" s="12" t="s">
        <v>83</v>
      </c>
      <c r="H55" s="70">
        <f>_xlfn.SUMIFS('[3]NH'!$G$3:$G$92,'[3]NH'!$B$3:$B$92,B55,'[3]NH'!$E$3:$E$92,E55)</f>
        <v>20</v>
      </c>
      <c r="I55" s="13">
        <v>30</v>
      </c>
      <c r="J55" s="68">
        <f t="shared" si="1"/>
        <v>10</v>
      </c>
      <c r="K55" s="12" t="str">
        <f t="shared" si="0"/>
        <v>Tiếp tục phát triển</v>
      </c>
      <c r="L55" s="17">
        <v>1005</v>
      </c>
      <c r="M55" s="17"/>
      <c r="N55" s="13"/>
      <c r="O55" s="13"/>
      <c r="P55" s="13"/>
      <c r="Q55" s="13"/>
      <c r="R55" s="257"/>
      <c r="S55" s="13"/>
      <c r="T55" s="13"/>
      <c r="U55" s="13"/>
      <c r="V55" s="13"/>
      <c r="W55" s="13"/>
      <c r="X55" s="13"/>
      <c r="Y55" s="13"/>
      <c r="Z55" s="13"/>
    </row>
    <row r="56" spans="1:26" ht="33">
      <c r="A56" s="35">
        <f t="shared" si="3"/>
        <v>50</v>
      </c>
      <c r="B56" s="8" t="s">
        <v>1157</v>
      </c>
      <c r="C56" s="12" t="s">
        <v>240</v>
      </c>
      <c r="D56" s="12" t="s">
        <v>234</v>
      </c>
      <c r="E56" s="12" t="s">
        <v>225</v>
      </c>
      <c r="F56" s="55">
        <v>1600</v>
      </c>
      <c r="G56" s="12" t="s">
        <v>84</v>
      </c>
      <c r="H56" s="70">
        <f>_xlfn.SUMIFS('[3]NH'!$G$3:$G$92,'[3]NH'!$B$3:$B$92,B56,'[3]NH'!$E$3:$E$92,E56)</f>
        <v>11</v>
      </c>
      <c r="I56" s="13">
        <v>45</v>
      </c>
      <c r="J56" s="68">
        <f t="shared" si="1"/>
        <v>34</v>
      </c>
      <c r="K56" s="12" t="str">
        <f t="shared" si="0"/>
        <v>Tiếp tục phát triển</v>
      </c>
      <c r="L56" s="17">
        <v>1006</v>
      </c>
      <c r="M56" s="17"/>
      <c r="N56" s="13"/>
      <c r="O56" s="13"/>
      <c r="P56" s="13"/>
      <c r="Q56" s="13"/>
      <c r="R56" s="257"/>
      <c r="S56" s="13"/>
      <c r="T56" s="13"/>
      <c r="U56" s="13"/>
      <c r="V56" s="13"/>
      <c r="W56" s="13"/>
      <c r="X56" s="13"/>
      <c r="Y56" s="13"/>
      <c r="Z56" s="13"/>
    </row>
    <row r="57" spans="1:26" ht="33">
      <c r="A57" s="35">
        <f t="shared" si="3"/>
        <v>51</v>
      </c>
      <c r="B57" s="18" t="s">
        <v>1158</v>
      </c>
      <c r="C57" s="12" t="s">
        <v>312</v>
      </c>
      <c r="D57" s="12" t="s">
        <v>234</v>
      </c>
      <c r="E57" s="12" t="s">
        <v>313</v>
      </c>
      <c r="F57" s="55">
        <v>1700</v>
      </c>
      <c r="G57" s="12" t="s">
        <v>81</v>
      </c>
      <c r="H57" s="70">
        <f>_xlfn.SUMIFS('[3]NH'!$G$3:$G$92,'[3]NH'!$B$3:$B$92,B57,'[3]NH'!$E$3:$E$92,E57)</f>
        <v>0</v>
      </c>
      <c r="I57" s="13">
        <v>30</v>
      </c>
      <c r="J57" s="68">
        <f t="shared" si="1"/>
        <v>30</v>
      </c>
      <c r="K57" s="12" t="str">
        <f t="shared" si="0"/>
        <v>Tiếp tục phát triển</v>
      </c>
      <c r="L57" s="17">
        <v>985</v>
      </c>
      <c r="M57" s="17"/>
      <c r="N57" s="13"/>
      <c r="O57" s="13"/>
      <c r="P57" s="13"/>
      <c r="Q57" s="13"/>
      <c r="R57" s="257"/>
      <c r="S57" s="13"/>
      <c r="T57" s="13"/>
      <c r="U57" s="13"/>
      <c r="V57" s="13"/>
      <c r="W57" s="13"/>
      <c r="X57" s="13"/>
      <c r="Y57" s="13"/>
      <c r="Z57" s="13"/>
    </row>
    <row r="58" spans="1:26" ht="148.5">
      <c r="A58" s="35">
        <f>A57+1</f>
        <v>52</v>
      </c>
      <c r="B58" s="18" t="s">
        <v>1794</v>
      </c>
      <c r="C58" s="12" t="s">
        <v>268</v>
      </c>
      <c r="D58" s="12" t="s">
        <v>234</v>
      </c>
      <c r="E58" s="12" t="s">
        <v>228</v>
      </c>
      <c r="F58" s="55">
        <v>1475</v>
      </c>
      <c r="G58" s="12" t="s">
        <v>1795</v>
      </c>
      <c r="H58" s="70">
        <f>_xlfn.SUMIFS('[3]NH'!$G$3:$G$92,'[3]NH'!$B$3:$B$92,B58,'[3]NH'!$E$3:$E$92,E58)</f>
        <v>15</v>
      </c>
      <c r="I58" s="13">
        <v>30</v>
      </c>
      <c r="J58" s="68">
        <f>I58-H58</f>
        <v>15</v>
      </c>
      <c r="K58" s="12" t="str">
        <f t="shared" si="0"/>
        <v>Tiếp tục phát triển</v>
      </c>
      <c r="L58" s="17"/>
      <c r="M58" s="17"/>
      <c r="N58" s="13"/>
      <c r="O58" s="13"/>
      <c r="P58" s="13"/>
      <c r="Q58" s="13"/>
      <c r="R58" s="257"/>
      <c r="S58" s="13"/>
      <c r="T58" s="13"/>
      <c r="U58" s="13"/>
      <c r="V58" s="13"/>
      <c r="W58" s="102" t="s">
        <v>1823</v>
      </c>
      <c r="X58" s="102"/>
      <c r="Y58" s="102"/>
      <c r="Z58" s="177" t="s">
        <v>1945</v>
      </c>
    </row>
    <row r="59" spans="1:26" ht="66">
      <c r="A59" s="35">
        <f>A58+1</f>
        <v>53</v>
      </c>
      <c r="B59" s="18" t="s">
        <v>1430</v>
      </c>
      <c r="C59" s="12" t="s">
        <v>312</v>
      </c>
      <c r="D59" s="12" t="s">
        <v>234</v>
      </c>
      <c r="E59" s="12" t="s">
        <v>1431</v>
      </c>
      <c r="F59" s="55">
        <v>1740</v>
      </c>
      <c r="G59" s="12" t="s">
        <v>1432</v>
      </c>
      <c r="H59" s="70">
        <f>_xlfn.SUMIFS('[3]NH'!$G$3:$G$92,'[3]NH'!$B$3:$B$92,B59,'[3]NH'!$E$3:$E$92,E59)</f>
        <v>4</v>
      </c>
      <c r="I59" s="13">
        <v>90</v>
      </c>
      <c r="J59" s="68">
        <f>I59-H59</f>
        <v>86</v>
      </c>
      <c r="K59" s="12" t="str">
        <f t="shared" si="0"/>
        <v>Tiếp tục phát triển</v>
      </c>
      <c r="L59" s="17"/>
      <c r="M59" s="17"/>
      <c r="N59" s="13"/>
      <c r="O59" s="13"/>
      <c r="P59" s="13">
        <v>4012</v>
      </c>
      <c r="Q59" s="13"/>
      <c r="R59" s="257"/>
      <c r="S59" s="13"/>
      <c r="T59" s="13"/>
      <c r="U59" s="13"/>
      <c r="V59" s="13"/>
      <c r="W59" s="13"/>
      <c r="X59" s="13"/>
      <c r="Y59" s="13"/>
      <c r="Z59" s="13"/>
    </row>
    <row r="60" spans="1:26" ht="33">
      <c r="A60" s="35">
        <f t="shared" si="3"/>
        <v>54</v>
      </c>
      <c r="B60" s="18" t="s">
        <v>1159</v>
      </c>
      <c r="C60" s="12" t="s">
        <v>241</v>
      </c>
      <c r="D60" s="12" t="s">
        <v>234</v>
      </c>
      <c r="E60" s="12" t="s">
        <v>242</v>
      </c>
      <c r="F60" s="55">
        <v>1730</v>
      </c>
      <c r="G60" s="12" t="s">
        <v>77</v>
      </c>
      <c r="H60" s="70">
        <f>_xlfn.SUMIFS('[3]NH'!$G$3:$G$92,'[3]NH'!$B$3:$B$92,B60,'[3]NH'!$E$3:$E$92,E60)</f>
        <v>5</v>
      </c>
      <c r="I60" s="13">
        <v>60</v>
      </c>
      <c r="J60" s="68">
        <f t="shared" si="1"/>
        <v>55</v>
      </c>
      <c r="K60" s="12" t="str">
        <f t="shared" si="0"/>
        <v>Tiếp tục phát triển</v>
      </c>
      <c r="L60" s="17">
        <v>969</v>
      </c>
      <c r="M60" s="17"/>
      <c r="N60" s="13"/>
      <c r="O60" s="13"/>
      <c r="P60" s="13"/>
      <c r="Q60" s="13"/>
      <c r="R60" s="257"/>
      <c r="S60" s="13"/>
      <c r="T60" s="13"/>
      <c r="U60" s="13"/>
      <c r="V60" s="13"/>
      <c r="W60" s="13"/>
      <c r="X60" s="13"/>
      <c r="Y60" s="13"/>
      <c r="Z60" s="13"/>
    </row>
    <row r="61" spans="1:26" ht="33">
      <c r="A61" s="35">
        <f t="shared" si="3"/>
        <v>55</v>
      </c>
      <c r="B61" s="18" t="s">
        <v>1428</v>
      </c>
      <c r="C61" s="12" t="s">
        <v>241</v>
      </c>
      <c r="D61" s="12" t="s">
        <v>234</v>
      </c>
      <c r="E61" s="12" t="s">
        <v>233</v>
      </c>
      <c r="F61" s="55">
        <v>1700</v>
      </c>
      <c r="G61" s="12" t="s">
        <v>1429</v>
      </c>
      <c r="H61" s="70">
        <f>_xlfn.SUMIFS('[3]NH'!$G$3:$G$92,'[3]NH'!$B$3:$B$92,B61,'[3]NH'!$E$3:$E$92,E61)</f>
        <v>20</v>
      </c>
      <c r="I61" s="13">
        <v>90</v>
      </c>
      <c r="J61" s="68">
        <f>I61-H61</f>
        <v>70</v>
      </c>
      <c r="K61" s="12" t="str">
        <f t="shared" si="0"/>
        <v>Tiếp tục phát triển</v>
      </c>
      <c r="L61" s="17"/>
      <c r="M61" s="17"/>
      <c r="N61" s="13"/>
      <c r="O61" s="13"/>
      <c r="P61" s="13">
        <v>4011</v>
      </c>
      <c r="Q61" s="13"/>
      <c r="R61" s="257"/>
      <c r="S61" s="13"/>
      <c r="T61" s="13"/>
      <c r="U61" s="13"/>
      <c r="V61" s="13"/>
      <c r="W61" s="13"/>
      <c r="X61" s="13"/>
      <c r="Y61" s="13"/>
      <c r="Z61" s="13"/>
    </row>
    <row r="62" spans="1:26" ht="33">
      <c r="A62" s="35">
        <f t="shared" si="3"/>
        <v>56</v>
      </c>
      <c r="B62" s="18" t="s">
        <v>1160</v>
      </c>
      <c r="C62" s="12" t="s">
        <v>250</v>
      </c>
      <c r="D62" s="12" t="s">
        <v>234</v>
      </c>
      <c r="E62" s="12" t="s">
        <v>226</v>
      </c>
      <c r="F62" s="55">
        <v>1760</v>
      </c>
      <c r="G62" s="12" t="s">
        <v>82</v>
      </c>
      <c r="H62" s="70">
        <f>_xlfn.SUMIFS('[3]NH'!$G$3:$G$92,'[3]NH'!$B$3:$B$92,B62,'[3]NH'!$E$3:$E$92,E62)</f>
        <v>0</v>
      </c>
      <c r="I62" s="13">
        <v>30</v>
      </c>
      <c r="J62" s="68">
        <f t="shared" si="1"/>
        <v>30</v>
      </c>
      <c r="K62" s="12" t="str">
        <f t="shared" si="0"/>
        <v>Tiếp tục phát triển</v>
      </c>
      <c r="L62" s="17">
        <v>991</v>
      </c>
      <c r="M62" s="17"/>
      <c r="N62" s="13"/>
      <c r="O62" s="13"/>
      <c r="P62" s="13"/>
      <c r="Q62" s="13"/>
      <c r="R62" s="257"/>
      <c r="S62" s="13"/>
      <c r="T62" s="13"/>
      <c r="U62" s="13"/>
      <c r="V62" s="13"/>
      <c r="W62" s="13"/>
      <c r="X62" s="13"/>
      <c r="Y62" s="13"/>
      <c r="Z62" s="13"/>
    </row>
    <row r="63" spans="1:26" ht="49.5">
      <c r="A63" s="35">
        <f t="shared" si="3"/>
        <v>57</v>
      </c>
      <c r="B63" s="18" t="s">
        <v>1161</v>
      </c>
      <c r="C63" s="12" t="s">
        <v>264</v>
      </c>
      <c r="D63" s="12" t="s">
        <v>234</v>
      </c>
      <c r="E63" s="9" t="s">
        <v>307</v>
      </c>
      <c r="F63" s="10">
        <v>2070</v>
      </c>
      <c r="G63" s="9" t="s">
        <v>78</v>
      </c>
      <c r="H63" s="70">
        <f>_xlfn.SUMIFS('[3]NH'!$G$3:$G$92,'[3]NH'!$B$3:$B$92,B63,'[3]NH'!$E$3:$E$92,E63)</f>
        <v>0</v>
      </c>
      <c r="I63" s="13">
        <v>60</v>
      </c>
      <c r="J63" s="68">
        <f>I63-H63</f>
        <v>60</v>
      </c>
      <c r="K63" s="12" t="str">
        <f t="shared" si="0"/>
        <v>Tiếp tục phát triển</v>
      </c>
      <c r="L63" s="17">
        <v>977</v>
      </c>
      <c r="M63" s="17"/>
      <c r="N63" s="13"/>
      <c r="O63" s="13"/>
      <c r="P63" s="13"/>
      <c r="Q63" s="13"/>
      <c r="R63" s="257"/>
      <c r="S63" s="13"/>
      <c r="T63" s="13"/>
      <c r="U63" s="13"/>
      <c r="V63" s="13"/>
      <c r="W63" s="13"/>
      <c r="X63" s="13"/>
      <c r="Y63" s="13"/>
      <c r="Z63" s="13"/>
    </row>
    <row r="64" spans="1:26" ht="33">
      <c r="A64" s="35">
        <f t="shared" si="3"/>
        <v>58</v>
      </c>
      <c r="B64" s="13" t="s">
        <v>80</v>
      </c>
      <c r="C64" s="13" t="s">
        <v>265</v>
      </c>
      <c r="D64" s="13" t="s">
        <v>234</v>
      </c>
      <c r="E64" s="13" t="s">
        <v>266</v>
      </c>
      <c r="F64" s="80">
        <v>2057</v>
      </c>
      <c r="G64" s="9" t="s">
        <v>79</v>
      </c>
      <c r="H64" s="70">
        <f>_xlfn.SUMIFS('[3]NH'!$G$3:$G$92,'[3]NH'!$B$3:$B$92,B64,'[3]NH'!$E$3:$E$92,E64)</f>
        <v>0</v>
      </c>
      <c r="I64" s="13">
        <v>45</v>
      </c>
      <c r="J64" s="68">
        <f>I64-H64</f>
        <v>45</v>
      </c>
      <c r="K64" s="12" t="str">
        <f t="shared" si="0"/>
        <v>Tiếp tục phát triển</v>
      </c>
      <c r="L64" s="17">
        <v>983</v>
      </c>
      <c r="M64" s="17"/>
      <c r="N64" s="13"/>
      <c r="O64" s="13"/>
      <c r="P64" s="13"/>
      <c r="Q64" s="13"/>
      <c r="R64" s="257"/>
      <c r="S64" s="13"/>
      <c r="T64" s="13"/>
      <c r="U64" s="13"/>
      <c r="V64" s="13"/>
      <c r="W64" s="13"/>
      <c r="X64" s="13"/>
      <c r="Y64" s="13"/>
      <c r="Z64" s="13"/>
    </row>
    <row r="65" spans="1:26" s="25" customFormat="1" ht="16.5">
      <c r="A65" s="41"/>
      <c r="B65" s="36" t="s">
        <v>243</v>
      </c>
      <c r="C65" s="36"/>
      <c r="D65" s="36"/>
      <c r="E65" s="36"/>
      <c r="F65" s="89"/>
      <c r="G65" s="36"/>
      <c r="H65" s="70">
        <f>_xlfn.SUMIFS('[3]NH'!$G$3:$G$92,'[3]NH'!$B$3:$B$92,B65,'[3]NH'!$E$3:$E$92,E65)</f>
        <v>0</v>
      </c>
      <c r="I65" s="22">
        <f>SUMIF(I3:I64,"&gt;0")</f>
        <v>7520</v>
      </c>
      <c r="J65" s="22">
        <f>SUMIF(J3:J64,"&gt;0")</f>
        <v>5355</v>
      </c>
      <c r="K65" s="24"/>
      <c r="L65" s="20"/>
      <c r="M65" s="20"/>
      <c r="N65" s="24"/>
      <c r="O65" s="24"/>
      <c r="P65" s="24"/>
      <c r="Q65" s="24"/>
      <c r="R65" s="261"/>
      <c r="S65" s="24"/>
      <c r="T65" s="24"/>
      <c r="U65" s="24"/>
      <c r="V65" s="24"/>
      <c r="W65" s="24"/>
      <c r="X65" s="24"/>
      <c r="Y65" s="24"/>
      <c r="Z65" s="24"/>
    </row>
    <row r="66" spans="1:18" s="61" customFormat="1" ht="16.5">
      <c r="A66" s="83"/>
      <c r="F66" s="93"/>
      <c r="L66" s="101"/>
      <c r="M66" s="101"/>
      <c r="R66" s="262"/>
    </row>
    <row r="68" spans="7:11" ht="47.25">
      <c r="G68" s="52" t="s">
        <v>180</v>
      </c>
      <c r="H68" s="5" t="s">
        <v>33</v>
      </c>
      <c r="I68" s="5" t="s">
        <v>326</v>
      </c>
      <c r="J68" s="5" t="s">
        <v>34</v>
      </c>
      <c r="K68" s="6" t="s">
        <v>195</v>
      </c>
    </row>
    <row r="69" spans="7:12" ht="33">
      <c r="G69" s="70" t="s">
        <v>178</v>
      </c>
      <c r="H69" s="70">
        <f>SUM(H3:H28)</f>
        <v>1710</v>
      </c>
      <c r="I69" s="70">
        <f>SUM(I3:I28)</f>
        <v>4740</v>
      </c>
      <c r="J69" s="70">
        <f>SUMIF(J3:J28,"&gt;0")</f>
        <v>3030</v>
      </c>
      <c r="K69" s="88" t="str">
        <f>IF(J69&gt;0,"Tiếp tục phát triển","Lưu lượng đã hết")</f>
        <v>Tiếp tục phát triển</v>
      </c>
      <c r="L69" s="99">
        <f>I69+QN!I58</f>
        <v>7710</v>
      </c>
    </row>
    <row r="70" spans="7:12" ht="33">
      <c r="G70" s="70" t="s">
        <v>179</v>
      </c>
      <c r="H70" s="70">
        <f>SUM(H30:H35)</f>
        <v>240</v>
      </c>
      <c r="I70" s="70">
        <f>SUM(I30:I35)</f>
        <v>570</v>
      </c>
      <c r="J70" s="70">
        <f>SUMIF(J30:J35,"&gt;0")</f>
        <v>330</v>
      </c>
      <c r="K70" s="88" t="str">
        <f>IF(J70&gt;0,"Tiếp tục phát triển","Lưu lượng đã hết")</f>
        <v>Tiếp tục phát triển</v>
      </c>
      <c r="L70" s="99">
        <f>I70+QN!I59</f>
        <v>1860</v>
      </c>
    </row>
    <row r="71" spans="1:18" s="57" customFormat="1" ht="33">
      <c r="A71" s="62"/>
      <c r="B71" s="69"/>
      <c r="C71" s="32"/>
      <c r="D71" s="32"/>
      <c r="E71" s="32"/>
      <c r="F71" s="63"/>
      <c r="G71" s="70" t="s">
        <v>774</v>
      </c>
      <c r="H71" s="70">
        <f>SUM(H39)</f>
        <v>30</v>
      </c>
      <c r="I71" s="70">
        <f>SUM(I39)</f>
        <v>120</v>
      </c>
      <c r="J71" s="70">
        <f>SUM(J39)</f>
        <v>90</v>
      </c>
      <c r="K71" s="88" t="str">
        <f>IF(J71&gt;0,"Tiếp tục phát triển","Lưu lượng đã hết")</f>
        <v>Tiếp tục phát triển</v>
      </c>
      <c r="L71" s="99">
        <f>I71+QN!I60</f>
        <v>120</v>
      </c>
      <c r="M71" s="69"/>
      <c r="R71" s="264"/>
    </row>
    <row r="72" spans="3:18" s="27" customFormat="1" ht="33">
      <c r="C72" s="28"/>
      <c r="D72" s="28"/>
      <c r="E72" s="28"/>
      <c r="G72" s="70" t="s">
        <v>384</v>
      </c>
      <c r="H72" s="70">
        <f>SUM(H51:H54)</f>
        <v>5</v>
      </c>
      <c r="I72" s="70">
        <f>SUM(I51:I54)</f>
        <v>140</v>
      </c>
      <c r="J72" s="70">
        <f>SUM(J51:J54)</f>
        <v>135</v>
      </c>
      <c r="K72" s="88" t="str">
        <f>IF(J72&gt;0,"Tiếp tục phát triển","Lưu lượng đã hết")</f>
        <v>Tiếp tục phát triển</v>
      </c>
      <c r="L72" s="99">
        <f>I72+QN!I61</f>
        <v>290</v>
      </c>
      <c r="R72" s="265"/>
    </row>
    <row r="73" spans="2:12" ht="33">
      <c r="B73" s="27"/>
      <c r="C73" s="28"/>
      <c r="D73" s="28"/>
      <c r="E73" s="28"/>
      <c r="F73" s="33"/>
      <c r="G73" s="70" t="s">
        <v>385</v>
      </c>
      <c r="H73" s="70">
        <f>SUM(H55:H64)</f>
        <v>75</v>
      </c>
      <c r="I73" s="70">
        <f>SUM(I55:I64)</f>
        <v>510</v>
      </c>
      <c r="J73" s="70">
        <f>SUMIF(J55:J64,"&gt;0")</f>
        <v>435</v>
      </c>
      <c r="K73" s="88" t="str">
        <f>IF(J73&gt;0,"Tiếp tục phát triển","Lưu lượng đã hết")</f>
        <v>Tiếp tục phát triển</v>
      </c>
      <c r="L73" s="99">
        <f>I73+QN!I62</f>
        <v>1190</v>
      </c>
    </row>
    <row r="74" spans="2:12" ht="16.5">
      <c r="B74" s="27"/>
      <c r="C74" s="28"/>
      <c r="D74" s="28"/>
      <c r="E74" s="28"/>
      <c r="F74" s="33"/>
      <c r="G74" s="63"/>
      <c r="H74" s="63">
        <f>SUM(H69:H73)</f>
        <v>2060</v>
      </c>
      <c r="I74" s="63">
        <f>SUM(I69:I73)</f>
        <v>6080</v>
      </c>
      <c r="J74" s="63">
        <f>SUM(J69:J73)</f>
        <v>4020</v>
      </c>
      <c r="K74" s="112"/>
      <c r="L74" s="11"/>
    </row>
    <row r="75" spans="8:10" ht="16.5">
      <c r="H75" s="29" t="str">
        <f>IF(SUM(H69:H73)=H65,"Yes","No")</f>
        <v>No</v>
      </c>
      <c r="I75" s="29" t="str">
        <f>IF(SUM(I69:I73)=I65,"Yes","No")</f>
        <v>No</v>
      </c>
      <c r="J75" s="29" t="str">
        <f>IF(SUM(J69:J73)=J65,"Yes","No")</f>
        <v>No</v>
      </c>
    </row>
  </sheetData>
  <sheetProtection/>
  <autoFilter ref="A2:R65"/>
  <mergeCells count="1">
    <mergeCell ref="A1:R1"/>
  </mergeCells>
  <printOptions horizontalCentered="1"/>
  <pageMargins left="0" right="0" top="0.511811023622047" bottom="0.393700787401575" header="0" footer="0"/>
  <pageSetup horizontalDpi="600" verticalDpi="600" orientation="landscape" paperSize="9" scale="80" r:id="rId3"/>
  <headerFooter alignWithMargins="0">
    <oddFooter>&amp;C&amp;13&amp;P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</dc:creator>
  <cp:keywords/>
  <dc:description/>
  <cp:lastModifiedBy>Admin</cp:lastModifiedBy>
  <cp:lastPrinted>2017-06-22T09:24:29Z</cp:lastPrinted>
  <dcterms:created xsi:type="dcterms:W3CDTF">2011-04-20T03:03:46Z</dcterms:created>
  <dcterms:modified xsi:type="dcterms:W3CDTF">2023-01-06T09:30:42Z</dcterms:modified>
  <cp:category/>
  <cp:version/>
  <cp:contentType/>
  <cp:contentStatus/>
</cp:coreProperties>
</file>