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1" activeTab="1"/>
  </bookViews>
  <sheets>
    <sheet name="Kangatang" sheetId="2" state="veryHidden" r:id="rId1"/>
    <sheet name="Sheet1" sheetId="1" r:id="rId2"/>
  </sheets>
  <definedNames>
    <definedName name="_xlnm.Print_Area" localSheetId="1">Sheet1!$A$1:$AP$39</definedName>
  </definedNames>
  <calcPr calcId="144525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9" i="1" l="1"/>
  <c r="AO20" i="1"/>
  <c r="AO18" i="1"/>
  <c r="G25" i="1" l="1"/>
  <c r="N25" i="1"/>
  <c r="AE25" i="1" l="1"/>
  <c r="AF25" i="1"/>
  <c r="AG25" i="1"/>
  <c r="AD25" i="1"/>
  <c r="AJ17" i="1" l="1"/>
  <c r="AJ20" i="1"/>
  <c r="AJ19" i="1"/>
  <c r="Q9" i="1" l="1"/>
  <c r="J9" i="1"/>
  <c r="AH9" i="1" l="1"/>
  <c r="AK9" i="1" s="1"/>
  <c r="AN9" i="1" s="1"/>
  <c r="AO9" i="1" s="1"/>
  <c r="AJ23" i="1"/>
  <c r="Q13" i="1" l="1"/>
  <c r="J13" i="1"/>
  <c r="AH13" i="1" l="1"/>
  <c r="AK13" i="1" s="1"/>
  <c r="AN13" i="1" s="1"/>
  <c r="AO13" i="1" s="1"/>
  <c r="Q14" i="1"/>
  <c r="J14" i="1"/>
  <c r="AH14" i="1" s="1"/>
  <c r="AB25" i="1"/>
  <c r="AA25" i="1"/>
  <c r="Z25" i="1"/>
  <c r="Y25" i="1"/>
  <c r="X25" i="1"/>
  <c r="V25" i="1"/>
  <c r="U25" i="1"/>
  <c r="T25" i="1"/>
  <c r="S25" i="1"/>
  <c r="R25" i="1"/>
  <c r="O25" i="1"/>
  <c r="M25" i="1"/>
  <c r="L25" i="1"/>
  <c r="K25" i="1"/>
  <c r="H25" i="1"/>
  <c r="F25" i="1"/>
  <c r="E25" i="1"/>
  <c r="D25" i="1"/>
  <c r="Q24" i="1"/>
  <c r="J24" i="1"/>
  <c r="AH24" i="1" s="1"/>
  <c r="Q23" i="1"/>
  <c r="J23" i="1"/>
  <c r="AH23" i="1" s="1"/>
  <c r="Q22" i="1"/>
  <c r="J22" i="1"/>
  <c r="AH22" i="1" s="1"/>
  <c r="AJ21" i="1"/>
  <c r="Q21" i="1"/>
  <c r="J21" i="1"/>
  <c r="Q20" i="1"/>
  <c r="J20" i="1"/>
  <c r="Q19" i="1"/>
  <c r="J19" i="1"/>
  <c r="Q18" i="1"/>
  <c r="J18" i="1"/>
  <c r="Q17" i="1"/>
  <c r="J17" i="1"/>
  <c r="Q16" i="1"/>
  <c r="J16" i="1"/>
  <c r="Q15" i="1"/>
  <c r="J15" i="1"/>
  <c r="W25" i="1"/>
  <c r="P25" i="1"/>
  <c r="Q12" i="1"/>
  <c r="J12" i="1"/>
  <c r="Q11" i="1"/>
  <c r="J11" i="1"/>
  <c r="Q10" i="1"/>
  <c r="J10" i="1"/>
  <c r="AH10" i="1" l="1"/>
  <c r="AK10" i="1" s="1"/>
  <c r="AH11" i="1"/>
  <c r="AK11" i="1" s="1"/>
  <c r="AN11" i="1" s="1"/>
  <c r="AO11" i="1" s="1"/>
  <c r="AH15" i="1"/>
  <c r="AK15" i="1" s="1"/>
  <c r="AN15" i="1" s="1"/>
  <c r="AH16" i="1"/>
  <c r="AH12" i="1"/>
  <c r="AK12" i="1" s="1"/>
  <c r="AN12" i="1" s="1"/>
  <c r="AO12" i="1" s="1"/>
  <c r="AH17" i="1"/>
  <c r="AH18" i="1"/>
  <c r="AH19" i="1"/>
  <c r="AH20" i="1"/>
  <c r="AH21" i="1"/>
  <c r="I25" i="1"/>
  <c r="AK16" i="1"/>
  <c r="AN16" i="1" s="1"/>
  <c r="AK17" i="1"/>
  <c r="E26" i="1"/>
  <c r="E27" i="1" s="1"/>
  <c r="AK14" i="1"/>
  <c r="AN14" i="1" s="1"/>
  <c r="D26" i="1"/>
  <c r="D27" i="1" s="1"/>
  <c r="F26" i="1"/>
  <c r="F27" i="1" s="1"/>
  <c r="AK21" i="1"/>
  <c r="AN21" i="1" s="1"/>
  <c r="AK18" i="1"/>
  <c r="AN18" i="1" s="1"/>
  <c r="AK23" i="1"/>
  <c r="AN23" i="1" s="1"/>
  <c r="Q25" i="1"/>
  <c r="AK19" i="1"/>
  <c r="AN19" i="1" s="1"/>
  <c r="AK20" i="1"/>
  <c r="AN20" i="1" s="1"/>
  <c r="AK51" i="1"/>
  <c r="AJ51" i="1" s="1"/>
  <c r="G26" i="1"/>
  <c r="G27" i="1" s="1"/>
  <c r="H26" i="1"/>
  <c r="H27" i="1" s="1"/>
  <c r="J25" i="1"/>
  <c r="AN10" i="1" l="1"/>
  <c r="AO10" i="1" s="1"/>
  <c r="AK57" i="1"/>
  <c r="AJ57" i="1" s="1"/>
  <c r="AN17" i="1"/>
  <c r="AO21" i="1"/>
  <c r="AO17" i="1"/>
  <c r="AO16" i="1"/>
  <c r="AO15" i="1"/>
  <c r="AO14" i="1"/>
  <c r="AO23" i="1"/>
  <c r="AK56" i="1"/>
  <c r="AJ56" i="1" s="1"/>
  <c r="AK49" i="1"/>
  <c r="AJ49" i="1" s="1"/>
  <c r="AK55" i="1"/>
  <c r="AJ55" i="1" s="1"/>
  <c r="AC25" i="1"/>
  <c r="I26" i="1" s="1"/>
  <c r="I27" i="1" s="1"/>
  <c r="AK24" i="1"/>
  <c r="AN24" i="1" s="1"/>
  <c r="AK22" i="1"/>
  <c r="AN22" i="1" s="1"/>
  <c r="AK52" i="1"/>
  <c r="AJ52" i="1" s="1"/>
  <c r="AK53" i="1"/>
  <c r="AJ53" i="1" s="1"/>
  <c r="AK54" i="1"/>
  <c r="AJ54" i="1" s="1"/>
  <c r="AK58" i="1"/>
  <c r="AJ58" i="1" s="1"/>
  <c r="AK61" i="1"/>
  <c r="AJ61" i="1" s="1"/>
  <c r="AK50" i="1"/>
  <c r="AJ50" i="1" s="1"/>
  <c r="AK64" i="1"/>
  <c r="AJ64" i="1" s="1"/>
  <c r="AK59" i="1"/>
  <c r="AJ59" i="1" s="1"/>
  <c r="AK60" i="1"/>
  <c r="AJ60" i="1" s="1"/>
  <c r="AH25" i="1"/>
  <c r="AO25" i="1" l="1"/>
  <c r="AO24" i="1"/>
  <c r="AO22" i="1"/>
  <c r="AK65" i="1"/>
  <c r="AJ65" i="1" s="1"/>
  <c r="AK63" i="1"/>
  <c r="AJ63" i="1" s="1"/>
  <c r="AK25" i="1"/>
</calcChain>
</file>

<file path=xl/sharedStrings.xml><?xml version="1.0" encoding="utf-8"?>
<sst xmlns="http://schemas.openxmlformats.org/spreadsheetml/2006/main" count="204" uniqueCount="145">
  <si>
    <t>TRƯỜNG THPT CÁCH LINH</t>
  </si>
  <si>
    <t>TT</t>
  </si>
  <si>
    <t>Họ và tên</t>
  </si>
  <si>
    <t>Dạy môn</t>
  </si>
  <si>
    <t>Giảng dạy lớp</t>
  </si>
  <si>
    <t>Số tiết thực dạy /Năm</t>
  </si>
  <si>
    <t>Công tác kiêm nhiệm 
(Quy đổi tiết kiêm nhiệm/năm không tính số tiết đã phân công giảng dạy)</t>
  </si>
  <si>
    <t>Tổng số tiết
/Năm</t>
  </si>
  <si>
    <t>Chuyên môn</t>
  </si>
  <si>
    <t>10A</t>
  </si>
  <si>
    <t>10B</t>
  </si>
  <si>
    <t>11A</t>
  </si>
  <si>
    <t>11B</t>
  </si>
  <si>
    <t>12A</t>
  </si>
  <si>
    <t>12B</t>
  </si>
  <si>
    <t>Số tiết</t>
  </si>
  <si>
    <t>Triệu Văn Trang</t>
  </si>
  <si>
    <t>Toán</t>
  </si>
  <si>
    <t>Hoàng Trung Hòa</t>
  </si>
  <si>
    <t>Lý Thị Nhã</t>
  </si>
  <si>
    <t>Nông Thị Thanh Hảo</t>
  </si>
  <si>
    <t>Bế Thị Linh</t>
  </si>
  <si>
    <t>Ngữ văn</t>
  </si>
  <si>
    <t>Phan Thị Trang</t>
  </si>
  <si>
    <t>Hoàng Thị Diệu</t>
  </si>
  <si>
    <t>T. Anh</t>
  </si>
  <si>
    <t>Nông Văn Hiếu</t>
  </si>
  <si>
    <t>GDTC</t>
  </si>
  <si>
    <t>Thể dục</t>
  </si>
  <si>
    <t>Hoàng Nhật Tuân</t>
  </si>
  <si>
    <t>GDQP-AN</t>
  </si>
  <si>
    <t>Sầm Thị Hoàng Thùy</t>
  </si>
  <si>
    <t>Lịch sử</t>
  </si>
  <si>
    <t>Thạch Thị Thu Thảo</t>
  </si>
  <si>
    <t>Địa lý</t>
  </si>
  <si>
    <t>Nông Thị Phương Mai</t>
  </si>
  <si>
    <t>GDKT&amp;PL</t>
  </si>
  <si>
    <t>GDCD</t>
  </si>
  <si>
    <t>Luân Tuấn Đạt</t>
  </si>
  <si>
    <t>Vật lí</t>
  </si>
  <si>
    <t>Liêu Chí Quốc</t>
  </si>
  <si>
    <t>Hóa học</t>
  </si>
  <si>
    <t>Chủ nhiệm 11A (+148)</t>
  </si>
  <si>
    <t>Đàm Văn Hưng</t>
  </si>
  <si>
    <t>Sinh học</t>
  </si>
  <si>
    <t>Trần Hà Tướng</t>
  </si>
  <si>
    <t>Tin học</t>
  </si>
  <si>
    <t>Tổng</t>
  </si>
  <si>
    <t>Tổng số tiết/lớp</t>
  </si>
  <si>
    <t>Tổng số tiết/lớp/tuần</t>
  </si>
  <si>
    <t>Lớp 11B: Văn, Toán, Sinh</t>
  </si>
  <si>
    <t>HIỆU TRƯỞNG</t>
  </si>
  <si>
    <t>BẢNG PHÂN CÔNG NHIỆM VỤ
Năm học 2024 - 2025</t>
  </si>
  <si>
    <t>Thực hiện từ ngày 04 tháng 9 năm 2024</t>
  </si>
  <si>
    <t>NHIỆM VỤ</t>
  </si>
  <si>
    <t>Số tiết/ tuần</t>
  </si>
  <si>
    <t>Ghi chú</t>
  </si>
  <si>
    <t>BT Chi bộ,Hiệu trưởng; Phục trách LĐ; Dạy CĐ Toán lớp 12AB.</t>
  </si>
  <si>
    <t>Dạy toán lớp 11A, 11B; dạy chuyên đề toán 11A, 11B; Dạy HĐTN-HN 11A, 11B</t>
  </si>
  <si>
    <t>Dạy Toán lớp 12A; dạy CĐ toán 12A; Chủ nhiệm 12A; Dạy HĐTN-HN 12A</t>
  </si>
  <si>
    <t>Dạy toán lớp 11A, 12B; dạy CĐ toán 11A, 12B; Chủ nhiệm 10A, Dạy HĐTN-HN 10A</t>
  </si>
  <si>
    <t>Dạy Văn lớp 10AB, 12B; Dạy CĐ Văn 10AB,12B; TTCM.</t>
  </si>
  <si>
    <t>Dạy Văn lớp11AB, 12A; Dạy CĐ Văn 11AB, 12A; Phó Bí thư Chi bộ, Công tác đảng, GDDP</t>
  </si>
  <si>
    <t>Dạy Tiếng anh lớp  10AB, 11AB, 12AB.</t>
  </si>
  <si>
    <t>Dạy GDTC lớp 10AB,  11AB, 12AB; Trưởng ban TTrND; TDGG.</t>
  </si>
  <si>
    <t>Dạy GDQP-AN lớp 10AB, 11AB, 12AB; HĐNGLL 11,12; CN 12B. dạy HĐTN-HN 12B</t>
  </si>
  <si>
    <t>Dạy Sử lớp 10AB, 11AB, 12AB; dạy CĐ Sử lớp  11AB; TPCM;</t>
  </si>
  <si>
    <t>Dạy Địa lớp 10AB, 11A, 12AB; dạy CĐ Địa lớp 11AB.</t>
  </si>
  <si>
    <t>Dạy GDKT&amp;PL lớp 10AB,  11B, 12B; BT Đoàn; CT GDDT&amp;HS-SV.</t>
  </si>
  <si>
    <t>Dạy Vật lý lớp 10A, 11AB, 12B; dạy CĐ 10A,12B; TTCM; TKHĐ.</t>
  </si>
  <si>
    <t xml:space="preserve">Dạy Hóa lớp 10A, 11A; 12AB; dạy CĐ 10B; Chủ nhiệm 11A, dạy HĐTN-HN 11A </t>
  </si>
  <si>
    <t>Dạy Sinh lơp 10B, 11AB, 12A; dạy CĐ 10B, chủ nhiệm 11b; dạy HĐTN-HN 11B</t>
  </si>
  <si>
    <t>Dạy Tin học lớp 10B, 11B, 12AB; Chủ nhiệm10B; dạy CĐ 12A; dạy HĐTN-HN 10B</t>
  </si>
  <si>
    <t>Nông Thị Hà</t>
  </si>
  <si>
    <t>Kế toán</t>
  </si>
  <si>
    <t>Bế Thị Ánh Hồng</t>
  </si>
  <si>
    <t>Văn thư</t>
  </si>
  <si>
    <t>Hoàng Thị Hiên</t>
  </si>
  <si>
    <t>Thư viện</t>
  </si>
  <si>
    <t>Bế Ích Thành</t>
  </si>
  <si>
    <t>Thiết bị</t>
  </si>
  <si>
    <t>Chu Đức Hoàn</t>
  </si>
  <si>
    <t>Bảo vệ</t>
  </si>
  <si>
    <t>*Lưu ý:</t>
  </si>
  <si>
    <t>Cách Linh,ngày 26 tháng 8 năm 2022</t>
  </si>
  <si>
    <t>Môn: Hướng nghiệp 11,12: 9 tiết/năm.</t>
  </si>
  <si>
    <t>Môn: HĐGDNGLL 1,12: 18 tiết/năm.</t>
  </si>
  <si>
    <t>Môn: HĐ TN-HN10:3 tiết/tuần (chào cờ: 01 tiết cho HT, 01 tiết dạy kèm vào tiết sinh hoạt; 01 tiết dạy/tuần cho GVCN)</t>
  </si>
  <si>
    <t>Môn: GD địa phương 10: 35 tiết/năm (phân công GV giảng dạy các môn Văn, Sử, Địa, Sinh, GDQP-AN)</t>
  </si>
  <si>
    <t>Môn: GD địa phương 11: 35 tiết/năm (phân công GV giảng dạy các môn Văn, Sử, Địa, Sinh, GDQP-AN)</t>
  </si>
  <si>
    <t>Môn: GD địa phương 12 dự kiến 35 tiết</t>
  </si>
  <si>
    <t>Nguyễn Minh Thắng</t>
  </si>
  <si>
    <t>T.Anh</t>
  </si>
  <si>
    <t>Bí thư chi Bộ, Hiệu trưởng</t>
  </si>
  <si>
    <t>Lớp 11A: Văn, Lí Hóa</t>
  </si>
  <si>
    <t>Lớp 12B: Văn, Toán, Sử</t>
  </si>
  <si>
    <t>Chủ tịch HLHTN</t>
  </si>
  <si>
    <t>Dự kiến ôn Tốt nghiệp</t>
  </si>
  <si>
    <t>BT Đoàn(+444)</t>
  </si>
  <si>
    <t>Lớp 12A: Văn, Hóa, Sinh</t>
  </si>
  <si>
    <r>
      <t xml:space="preserve">Ghi chú
(thừa
/thiếu </t>
    </r>
    <r>
      <rPr>
        <b/>
        <sz val="12"/>
        <color rgb="FFFF0000"/>
        <rFont val="Times New Roman"/>
        <family val="1"/>
      </rPr>
      <t>khi đã Ôn thi TN</t>
    </r>
  </si>
  <si>
    <t>Lớp 10A: Văn, Sử, Lí</t>
  </si>
  <si>
    <t>Lớp 10B:Văn, Toán, Tin</t>
  </si>
  <si>
    <t xml:space="preserve">Chuyên đề năm học 2025 - 2026: </t>
  </si>
  <si>
    <t>(Khối 11,12 tiếp nối chuyên đề năm 2024-2025)</t>
  </si>
  <si>
    <r>
      <t xml:space="preserve">Ghi chú: cột (34,35) chỉ số </t>
    </r>
    <r>
      <rPr>
        <sz val="14"/>
        <color rgb="FFFF0000"/>
        <rFont val="Times New Roman"/>
        <family val="1"/>
      </rPr>
      <t>âm(-) là thiếu</t>
    </r>
    <r>
      <rPr>
        <sz val="14"/>
        <color theme="1"/>
        <rFont val="Times New Roman"/>
        <family val="1"/>
      </rPr>
      <t>, dương(+) là thừa</t>
    </r>
  </si>
  <si>
    <t>số tiết định lượng của Giáo viên: 629 tiết/năm</t>
  </si>
  <si>
    <t>Số tiết định lượng của Hiệu trưởng: 74 tiết/ năm; Phó hiệu trưởng: 148 tiết/năm</t>
  </si>
  <si>
    <t xml:space="preserve"> PHÂN CÔNG GIÁO VIÊN GIẢNG DẠY
Năm học 2025 - 2026</t>
  </si>
  <si>
    <r>
      <t>H</t>
    </r>
    <r>
      <rPr>
        <b/>
        <sz val="14"/>
        <color theme="1"/>
        <rFont val="Times New Roman"/>
        <family val="1"/>
      </rPr>
      <t>Đ</t>
    </r>
    <r>
      <rPr>
        <b/>
        <sz val="12"/>
        <color theme="1"/>
        <rFont val="Times New Roman"/>
        <family val="1"/>
      </rPr>
      <t>TN-HN</t>
    </r>
  </si>
  <si>
    <r>
      <t>GD</t>
    </r>
    <r>
      <rPr>
        <b/>
        <sz val="14"/>
        <color theme="1"/>
        <rFont val="Times New Roman"/>
        <family val="1"/>
      </rPr>
      <t>Đ</t>
    </r>
    <r>
      <rPr>
        <b/>
        <sz val="12"/>
        <color theme="1"/>
        <rFont val="Times New Roman"/>
        <family val="1"/>
      </rPr>
      <t>P</t>
    </r>
  </si>
  <si>
    <r>
      <t>Giảng dạy C</t>
    </r>
    <r>
      <rPr>
        <b/>
        <sz val="14"/>
        <color theme="1"/>
        <rFont val="Times New Roman"/>
        <family val="1"/>
      </rPr>
      <t>Đ</t>
    </r>
    <r>
      <rPr>
        <b/>
        <sz val="12"/>
        <color theme="1"/>
        <rFont val="Times New Roman"/>
        <family val="1"/>
      </rPr>
      <t xml:space="preserve"> </t>
    </r>
  </si>
  <si>
    <t>TTCM (+111); TKHĐ (+74); 
PT TS10+12</t>
  </si>
  <si>
    <t>PTLĐ ; TDGD Tháng 9</t>
  </si>
  <si>
    <t>Phó BT Đoàn(+222);Chủ nhiệm 10A (+148)  Kiểm tra TDGG</t>
  </si>
  <si>
    <t>Chủ nhiệm 10B (+148)</t>
  </si>
  <si>
    <t>P. Bí thư Chi bộ,
TTCM + 111</t>
  </si>
  <si>
    <t xml:space="preserve">Chủ nhiệm 11B (+148); PT HBS </t>
  </si>
  <si>
    <t>Chủ nhiệm 12A (+148) PT Sáng tạo TTN</t>
  </si>
  <si>
    <t>Chủ nhiệm 12B (+148) +TPCM (+37)</t>
  </si>
  <si>
    <t>Thực hiện từ ngày 20 tháng 8 năm 2025</t>
  </si>
  <si>
    <t>Phạm Viết Biên</t>
  </si>
  <si>
    <t>Phó Hiệu trưởng</t>
  </si>
  <si>
    <t>2 buổi/ngày</t>
  </si>
  <si>
    <t>Ôn HSG</t>
  </si>
  <si>
    <t>- Dạy chuyên đề văn 12B kì 2
- ÔnTN Văn 12A
- Ôn HSG
- DGĐP: 10AB(CĐ2), 11AB(CĐ2,4,5+Kiểm tra Gk1, Ck1), 12A(CĐ2)</t>
  </si>
  <si>
    <t>- Dạy chuyên đề 12B kì 1
- Ôn TN Văn 12B
- Ôn HSG
- DGĐP: 12B(CĐ2)</t>
  </si>
  <si>
    <t>- Dạy tiếng Anh 10B hết HK1</t>
  </si>
  <si>
    <t xml:space="preserve">- Dạy tiếng Anh 10B từ HK2
- DGĐP: 12AB(CĐ5+Kiểm tra GK2)
- GD </t>
  </si>
  <si>
    <t>-GDĐP 10AB(CĐ7+Kiểm tra Gk2
- GD</t>
  </si>
  <si>
    <t>- GDĐP: 10AB(CĐ1,8 + Kiểm tra Gk1), 11AB(CĐ1, 3 + kiểm tra GK2)
- ÔnTN Sử 12AB
- Ôn HSG Sử</t>
  </si>
  <si>
    <t>- ÔnTN Địa
- Ôn HSG</t>
  </si>
  <si>
    <t>- HDTN-HN 10B hết HK1
- Ôn TN GDKT-PL</t>
  </si>
  <si>
    <t>- GD Stem K10, 11</t>
  </si>
  <si>
    <t xml:space="preserve">- HDTN-HN 12A </t>
  </si>
  <si>
    <t>- HĐTN-HN 12B hết tuần 10
- GDĐP: 10AB(CĐ5), 11AB(CĐ7 + Kiểm tra Ck2), 12AB(CĐ6 + Kiểm tra CK2)</t>
  </si>
  <si>
    <t>- HĐTNHN 10A
- GDDP 10AB(CĐ3, 4 + Kiểm tra Ck1)</t>
  </si>
  <si>
    <t>-HĐTNHN: 10B(HK2), 12B từ tuần 11
'-GDĐP 12AB(CĐ 4,6 + kiểm tra cuối kì 1)
- ÔnTN 12A</t>
  </si>
  <si>
    <t>TPCM (+37); Dạy GD ĐP môn Địa</t>
  </si>
  <si>
    <r>
      <t xml:space="preserve">Ghi chú
</t>
    </r>
    <r>
      <rPr>
        <sz val="12"/>
        <color theme="1"/>
        <rFont val="Times New Roman"/>
        <family val="1"/>
      </rPr>
      <t xml:space="preserve">(thừa
/thiếu khi </t>
    </r>
    <r>
      <rPr>
        <b/>
        <sz val="12"/>
        <color rgb="FFFF0000"/>
        <rFont val="Times New Roman"/>
        <family val="1"/>
      </rPr>
      <t>chưa Ôn thi TN</t>
    </r>
  </si>
  <si>
    <t>- HĐTNHN 11B
-GDĐP 10AB(CĐ6+Kiểm tra Ck2)
-GD AI K10, 11</t>
  </si>
  <si>
    <t>Ghi chú điều chỉnh từ 25.10.2025</t>
  </si>
  <si>
    <t>Con nhỏ dưới 1t đến tháng 1
- Ôn TN Toán 12B</t>
  </si>
  <si>
    <t>PHÓ HIỆU TRƯỞNG</t>
  </si>
  <si>
    <t>Xã Bế Văn Đàn,ngày 25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</si>
</sst>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" fontId="12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14" fillId="2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7" fillId="2" borderId="5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20" fillId="0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vertical="center" wrapText="1"/>
    </xf>
    <xf numFmtId="1" fontId="12" fillId="2" borderId="5" xfId="1" applyNumberFormat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8" fillId="2" borderId="0" xfId="1" applyFont="1" applyFill="1" applyAlignment="1">
      <alignment horizontal="left" vertical="center"/>
    </xf>
    <xf numFmtId="0" fontId="1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9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vertical="center" wrapText="1"/>
    </xf>
    <xf numFmtId="1" fontId="10" fillId="2" borderId="1" xfId="1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vertical="center"/>
    </xf>
    <xf numFmtId="0" fontId="14" fillId="2" borderId="7" xfId="1" quotePrefix="1" applyFont="1" applyFill="1" applyBorder="1" applyAlignment="1">
      <alignment vertical="center" wrapText="1"/>
    </xf>
    <xf numFmtId="0" fontId="14" fillId="2" borderId="7" xfId="1" applyFont="1" applyFill="1" applyBorder="1" applyAlignment="1">
      <alignment vertical="center" wrapText="1"/>
    </xf>
    <xf numFmtId="0" fontId="14" fillId="0" borderId="7" xfId="1" quotePrefix="1" applyFont="1" applyFill="1" applyBorder="1" applyAlignment="1">
      <alignment vertical="center" wrapText="1"/>
    </xf>
    <xf numFmtId="0" fontId="14" fillId="0" borderId="7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8" fillId="6" borderId="1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/>
    </xf>
    <xf numFmtId="0" fontId="26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26" fillId="8" borderId="1" xfId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vertical="center"/>
    </xf>
    <xf numFmtId="0" fontId="8" fillId="9" borderId="1" xfId="1" applyFont="1" applyFill="1" applyBorder="1" applyAlignment="1">
      <alignment horizontal="center" vertical="center"/>
    </xf>
    <xf numFmtId="0" fontId="10" fillId="9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26" fillId="9" borderId="1" xfId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 wrapText="1"/>
    </xf>
    <xf numFmtId="0" fontId="2" fillId="10" borderId="0" xfId="1" applyFont="1" applyFill="1" applyAlignment="1">
      <alignment vertical="center"/>
    </xf>
    <xf numFmtId="0" fontId="2" fillId="10" borderId="0" xfId="1" applyFont="1" applyFill="1" applyAlignment="1">
      <alignment horizontal="center" vertical="center"/>
    </xf>
    <xf numFmtId="0" fontId="3" fillId="10" borderId="0" xfId="1" applyFont="1" applyFill="1" applyAlignment="1">
      <alignment horizontal="center" vertical="center"/>
    </xf>
    <xf numFmtId="0" fontId="10" fillId="10" borderId="1" xfId="1" applyFont="1" applyFill="1" applyBorder="1" applyAlignment="1">
      <alignment horizontal="center" vertical="center"/>
    </xf>
    <xf numFmtId="1" fontId="8" fillId="10" borderId="1" xfId="1" applyNumberFormat="1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 wrapText="1"/>
    </xf>
    <xf numFmtId="0" fontId="9" fillId="10" borderId="0" xfId="1" applyFont="1" applyFill="1" applyAlignment="1">
      <alignment vertical="center"/>
    </xf>
    <xf numFmtId="0" fontId="12" fillId="10" borderId="0" xfId="1" applyFont="1" applyFill="1" applyAlignment="1">
      <alignment vertical="center"/>
    </xf>
    <xf numFmtId="0" fontId="8" fillId="10" borderId="0" xfId="1" applyFont="1" applyFill="1" applyAlignment="1">
      <alignment horizontal="center" vertical="center"/>
    </xf>
    <xf numFmtId="0" fontId="17" fillId="10" borderId="1" xfId="1" applyFont="1" applyFill="1" applyBorder="1" applyAlignment="1">
      <alignment horizontal="center" vertical="center" wrapText="1"/>
    </xf>
    <xf numFmtId="0" fontId="17" fillId="10" borderId="1" xfId="1" applyFont="1" applyFill="1" applyBorder="1" applyAlignment="1">
      <alignment horizontal="center" vertical="center"/>
    </xf>
    <xf numFmtId="1" fontId="12" fillId="10" borderId="1" xfId="1" applyNumberFormat="1" applyFont="1" applyFill="1" applyBorder="1" applyAlignment="1">
      <alignment horizontal="center" vertical="center" wrapText="1"/>
    </xf>
    <xf numFmtId="1" fontId="12" fillId="10" borderId="5" xfId="1" applyNumberFormat="1" applyFont="1" applyFill="1" applyBorder="1" applyAlignment="1">
      <alignment horizontal="center" vertical="center" wrapText="1"/>
    </xf>
    <xf numFmtId="1" fontId="12" fillId="10" borderId="6" xfId="1" applyNumberFormat="1" applyFont="1" applyFill="1" applyBorder="1" applyAlignment="1">
      <alignment horizontal="center" vertical="center" wrapText="1"/>
    </xf>
    <xf numFmtId="1" fontId="12" fillId="10" borderId="5" xfId="1" applyNumberFormat="1" applyFont="1" applyFill="1" applyBorder="1" applyAlignment="1">
      <alignment vertical="center" wrapText="1"/>
    </xf>
    <xf numFmtId="0" fontId="12" fillId="10" borderId="0" xfId="1" applyFont="1" applyFill="1" applyBorder="1" applyAlignment="1">
      <alignment horizontal="center" vertical="center"/>
    </xf>
    <xf numFmtId="0" fontId="6" fillId="10" borderId="0" xfId="1" applyFont="1" applyFill="1" applyAlignment="1">
      <alignment vertic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horizontal="center" vertical="center"/>
    </xf>
    <xf numFmtId="0" fontId="8" fillId="8" borderId="4" xfId="1" applyFont="1" applyFill="1" applyBorder="1" applyAlignment="1">
      <alignment horizontal="center" vertical="center"/>
    </xf>
    <xf numFmtId="0" fontId="8" fillId="10" borderId="5" xfId="1" applyFont="1" applyFill="1" applyBorder="1" applyAlignment="1">
      <alignment horizontal="center" vertical="center" wrapText="1"/>
    </xf>
    <xf numFmtId="0" fontId="8" fillId="10" borderId="6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3" fillId="2" borderId="2" xfId="1" applyFont="1" applyFill="1" applyBorder="1" applyAlignment="1">
      <alignment vertical="center" wrapText="1"/>
    </xf>
    <xf numFmtId="0" fontId="13" fillId="2" borderId="3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7" fillId="2" borderId="4" xfId="1" applyFont="1" applyFill="1" applyBorder="1" applyAlignment="1">
      <alignment vertical="center"/>
    </xf>
    <xf numFmtId="0" fontId="19" fillId="2" borderId="0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vertical="center"/>
    </xf>
    <xf numFmtId="0" fontId="7" fillId="3" borderId="3" xfId="1" applyFont="1" applyFill="1" applyBorder="1" applyAlignment="1">
      <alignment vertical="center"/>
    </xf>
    <xf numFmtId="0" fontId="7" fillId="3" borderId="4" xfId="1" applyFont="1" applyFill="1" applyBorder="1" applyAlignment="1">
      <alignment vertical="center"/>
    </xf>
    <xf numFmtId="0" fontId="7" fillId="3" borderId="2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vertical="center" wrapText="1"/>
    </xf>
    <xf numFmtId="0" fontId="7" fillId="3" borderId="4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1" fontId="12" fillId="2" borderId="5" xfId="1" applyNumberFormat="1" applyFont="1" applyFill="1" applyBorder="1" applyAlignment="1">
      <alignment horizontal="center" vertical="center" wrapText="1"/>
    </xf>
    <xf numFmtId="1" fontId="12" fillId="2" borderId="6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0" fontId="8" fillId="7" borderId="4" xfId="1" applyFont="1" applyFill="1" applyBorder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/>
    </xf>
    <xf numFmtId="0" fontId="8" fillId="9" borderId="3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81642</xdr:colOff>
      <xdr:row>1</xdr:row>
      <xdr:rowOff>32657</xdr:rowOff>
    </xdr:from>
    <xdr:to>
      <xdr:col>1</xdr:col>
      <xdr:colOff>1500867</xdr:colOff>
      <xdr:row>1</xdr:row>
      <xdr:rowOff>32657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63582" y="261257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19050</xdr:rowOff>
    </xdr:from>
    <xdr:to>
      <xdr:col>1</xdr:col>
      <xdr:colOff>1419225</xdr:colOff>
      <xdr:row>42</xdr:row>
      <xdr:rowOff>19050</xdr:rowOff>
    </xdr:to>
    <xdr:sp macro="" textlink="">
      <xdr:nvSpPr>
        <xdr:cNvPr id="4" name="Lin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81940" y="1441704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19050</xdr:rowOff>
    </xdr:from>
    <xdr:to>
      <xdr:col>1</xdr:col>
      <xdr:colOff>1419225</xdr:colOff>
      <xdr:row>1</xdr:row>
      <xdr:rowOff>19050</xdr:rowOff>
    </xdr:to>
    <xdr:sp macro="" textlink="">
      <xdr:nvSpPr>
        <xdr:cNvPr id="5" name="Lin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81940" y="2476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19050</xdr:rowOff>
    </xdr:from>
    <xdr:to>
      <xdr:col>1</xdr:col>
      <xdr:colOff>1419225</xdr:colOff>
      <xdr:row>42</xdr:row>
      <xdr:rowOff>19050</xdr:rowOff>
    </xdr:to>
    <xdr:sp macro="" textlink="">
      <xdr:nvSpPr>
        <xdr:cNvPr id="7" name="Line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281940" y="1441704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4"/>
  <sheetViews>
    <sheetView tabSelected="1" view="pageBreakPreview" topLeftCell="B5" zoomScale="85" zoomScaleNormal="40" zoomScaleSheetLayoutView="85" workbookViewId="0">
      <pane xSplit="1" ySplit="4" topLeftCell="T9" activePane="bottomRight" state="frozen"/>
      <selection activeCell="B5" sqref="B5"/>
      <selection pane="topRight" activeCell="C5" sqref="C5"/>
      <selection pane="bottomLeft" activeCell="B9" sqref="B9"/>
      <selection pane="bottomRight" activeCell="AI18" sqref="AI18"/>
    </sheetView>
  </sheetViews>
  <sheetFormatPr defaultColWidth="9" defaultRowHeight="12.75" x14ac:dyDescent="0.25"/>
  <cols>
    <col min="1" max="1" width="3.7109375" style="55" customWidth="1"/>
    <col min="2" max="2" width="23.5703125" style="6" customWidth="1"/>
    <col min="3" max="3" width="11.5703125" style="6" customWidth="1"/>
    <col min="4" max="33" width="5.5703125" style="6" customWidth="1"/>
    <col min="34" max="34" width="9.140625" style="6" customWidth="1"/>
    <col min="35" max="35" width="24.42578125" style="6" customWidth="1"/>
    <col min="36" max="36" width="5.5703125" style="55" customWidth="1"/>
    <col min="37" max="37" width="9.85546875" style="6" customWidth="1"/>
    <col min="38" max="39" width="9.140625" style="136" customWidth="1"/>
    <col min="40" max="40" width="10.28515625" style="6" hidden="1" customWidth="1"/>
    <col min="41" max="41" width="11.85546875" style="6" hidden="1" customWidth="1"/>
    <col min="42" max="42" width="26.85546875" style="6" customWidth="1"/>
    <col min="43" max="53" width="8" style="6" customWidth="1"/>
    <col min="54" max="16384" width="9" style="6"/>
  </cols>
  <sheetData>
    <row r="1" spans="1:42" s="3" customFormat="1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1"/>
      <c r="AL1" s="120"/>
      <c r="AM1" s="120"/>
      <c r="AN1" s="1"/>
      <c r="AO1" s="1"/>
    </row>
    <row r="2" spans="1:42" s="3" customFormat="1" ht="39" customHeight="1" x14ac:dyDescent="0.25">
      <c r="A2" s="180" t="s">
        <v>108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56"/>
    </row>
    <row r="3" spans="1:42" s="3" customFormat="1" ht="3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121"/>
      <c r="AM3" s="121"/>
      <c r="AN3" s="2"/>
      <c r="AO3" s="2"/>
    </row>
    <row r="4" spans="1:42" s="3" customFormat="1" ht="23.25" customHeight="1" x14ac:dyDescent="0.25">
      <c r="A4" s="181" t="s">
        <v>120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57"/>
    </row>
    <row r="5" spans="1:42" ht="5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122"/>
      <c r="AM5" s="122"/>
      <c r="AN5" s="5"/>
      <c r="AO5" s="5"/>
    </row>
    <row r="6" spans="1:42" s="7" customFormat="1" ht="29.25" customHeight="1" x14ac:dyDescent="0.25">
      <c r="A6" s="179" t="s">
        <v>1</v>
      </c>
      <c r="B6" s="179" t="s">
        <v>2</v>
      </c>
      <c r="C6" s="177" t="s">
        <v>3</v>
      </c>
      <c r="D6" s="182" t="s">
        <v>4</v>
      </c>
      <c r="E6" s="182"/>
      <c r="F6" s="182"/>
      <c r="G6" s="182"/>
      <c r="H6" s="182"/>
      <c r="I6" s="182"/>
      <c r="J6" s="182"/>
      <c r="K6" s="183" t="s">
        <v>111</v>
      </c>
      <c r="L6" s="183"/>
      <c r="M6" s="183"/>
      <c r="N6" s="183"/>
      <c r="O6" s="183"/>
      <c r="P6" s="183"/>
      <c r="Q6" s="183"/>
      <c r="R6" s="184" t="s">
        <v>109</v>
      </c>
      <c r="S6" s="185"/>
      <c r="T6" s="185"/>
      <c r="U6" s="185"/>
      <c r="V6" s="185"/>
      <c r="W6" s="186"/>
      <c r="X6" s="187" t="s">
        <v>110</v>
      </c>
      <c r="Y6" s="188"/>
      <c r="Z6" s="188"/>
      <c r="AA6" s="188"/>
      <c r="AB6" s="188"/>
      <c r="AC6" s="189"/>
      <c r="AD6" s="139" t="s">
        <v>123</v>
      </c>
      <c r="AE6" s="140"/>
      <c r="AF6" s="140"/>
      <c r="AG6" s="141"/>
      <c r="AH6" s="177" t="s">
        <v>5</v>
      </c>
      <c r="AI6" s="177" t="s">
        <v>6</v>
      </c>
      <c r="AJ6" s="179"/>
      <c r="AK6" s="177" t="s">
        <v>7</v>
      </c>
      <c r="AL6" s="142" t="s">
        <v>124</v>
      </c>
      <c r="AM6" s="142" t="s">
        <v>97</v>
      </c>
      <c r="AN6" s="177" t="s">
        <v>139</v>
      </c>
      <c r="AO6" s="137" t="s">
        <v>100</v>
      </c>
      <c r="AP6" s="137" t="s">
        <v>141</v>
      </c>
    </row>
    <row r="7" spans="1:42" s="7" customFormat="1" ht="52.5" customHeight="1" x14ac:dyDescent="0.25">
      <c r="A7" s="179"/>
      <c r="B7" s="179"/>
      <c r="C7" s="179"/>
      <c r="D7" s="89" t="s">
        <v>9</v>
      </c>
      <c r="E7" s="89" t="s">
        <v>10</v>
      </c>
      <c r="F7" s="89" t="s">
        <v>11</v>
      </c>
      <c r="G7" s="89" t="s">
        <v>12</v>
      </c>
      <c r="H7" s="89" t="s">
        <v>13</v>
      </c>
      <c r="I7" s="89" t="s">
        <v>14</v>
      </c>
      <c r="J7" s="89" t="s">
        <v>15</v>
      </c>
      <c r="K7" s="8" t="s">
        <v>9</v>
      </c>
      <c r="L7" s="8" t="s">
        <v>10</v>
      </c>
      <c r="M7" s="8" t="s">
        <v>11</v>
      </c>
      <c r="N7" s="8" t="s">
        <v>12</v>
      </c>
      <c r="O7" s="8" t="s">
        <v>13</v>
      </c>
      <c r="P7" s="8" t="s">
        <v>14</v>
      </c>
      <c r="Q7" s="8" t="s">
        <v>15</v>
      </c>
      <c r="R7" s="103" t="s">
        <v>9</v>
      </c>
      <c r="S7" s="103" t="s">
        <v>10</v>
      </c>
      <c r="T7" s="103" t="s">
        <v>11</v>
      </c>
      <c r="U7" s="103" t="s">
        <v>12</v>
      </c>
      <c r="V7" s="103" t="s">
        <v>13</v>
      </c>
      <c r="W7" s="103" t="s">
        <v>14</v>
      </c>
      <c r="X7" s="114" t="s">
        <v>9</v>
      </c>
      <c r="Y7" s="114" t="s">
        <v>10</v>
      </c>
      <c r="Z7" s="115" t="s">
        <v>11</v>
      </c>
      <c r="AA7" s="115" t="s">
        <v>12</v>
      </c>
      <c r="AB7" s="115" t="s">
        <v>13</v>
      </c>
      <c r="AC7" s="115" t="s">
        <v>14</v>
      </c>
      <c r="AD7" s="109" t="s">
        <v>9</v>
      </c>
      <c r="AE7" s="109" t="s">
        <v>10</v>
      </c>
      <c r="AF7" s="109" t="s">
        <v>11</v>
      </c>
      <c r="AG7" s="109" t="s">
        <v>12</v>
      </c>
      <c r="AH7" s="179"/>
      <c r="AI7" s="179"/>
      <c r="AJ7" s="179"/>
      <c r="AK7" s="179"/>
      <c r="AL7" s="143"/>
      <c r="AM7" s="143"/>
      <c r="AN7" s="177"/>
      <c r="AO7" s="138"/>
      <c r="AP7" s="138"/>
    </row>
    <row r="8" spans="1:42" s="7" customFormat="1" ht="15.75" x14ac:dyDescent="0.25">
      <c r="A8" s="9">
        <v>1</v>
      </c>
      <c r="B8" s="9">
        <v>2</v>
      </c>
      <c r="C8" s="9">
        <v>3</v>
      </c>
      <c r="D8" s="90">
        <v>4</v>
      </c>
      <c r="E8" s="90">
        <v>5</v>
      </c>
      <c r="F8" s="90">
        <v>6</v>
      </c>
      <c r="G8" s="90">
        <v>7</v>
      </c>
      <c r="H8" s="90">
        <v>8</v>
      </c>
      <c r="I8" s="90">
        <v>9</v>
      </c>
      <c r="J8" s="90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  <c r="R8" s="104">
        <v>18</v>
      </c>
      <c r="S8" s="104">
        <v>19</v>
      </c>
      <c r="T8" s="104">
        <v>20</v>
      </c>
      <c r="U8" s="104">
        <v>21</v>
      </c>
      <c r="V8" s="104">
        <v>22</v>
      </c>
      <c r="W8" s="104">
        <v>23</v>
      </c>
      <c r="X8" s="116">
        <v>24</v>
      </c>
      <c r="Y8" s="116">
        <v>25</v>
      </c>
      <c r="Z8" s="116">
        <v>26</v>
      </c>
      <c r="AA8" s="116">
        <v>27</v>
      </c>
      <c r="AB8" s="116">
        <v>28</v>
      </c>
      <c r="AC8" s="116">
        <v>29</v>
      </c>
      <c r="AD8" s="110"/>
      <c r="AE8" s="110"/>
      <c r="AF8" s="110"/>
      <c r="AG8" s="110"/>
      <c r="AH8" s="9">
        <v>30</v>
      </c>
      <c r="AI8" s="9">
        <v>31</v>
      </c>
      <c r="AJ8" s="9">
        <v>32</v>
      </c>
      <c r="AK8" s="9">
        <v>33</v>
      </c>
      <c r="AL8" s="123"/>
      <c r="AM8" s="123"/>
      <c r="AN8" s="9">
        <v>34</v>
      </c>
      <c r="AO8" s="9">
        <v>35</v>
      </c>
      <c r="AP8" s="69"/>
    </row>
    <row r="9" spans="1:42" s="7" customFormat="1" ht="17.25" customHeight="1" x14ac:dyDescent="0.25">
      <c r="A9" s="9"/>
      <c r="B9" s="75" t="s">
        <v>121</v>
      </c>
      <c r="C9" s="10" t="s">
        <v>17</v>
      </c>
      <c r="D9" s="91"/>
      <c r="E9" s="91"/>
      <c r="F9" s="91"/>
      <c r="G9" s="92">
        <v>93</v>
      </c>
      <c r="H9" s="92"/>
      <c r="I9" s="91"/>
      <c r="J9" s="93">
        <f t="shared" ref="J9:J24" si="0">SUM(D9:I9)</f>
        <v>93</v>
      </c>
      <c r="K9" s="99"/>
      <c r="L9" s="99"/>
      <c r="M9" s="99"/>
      <c r="N9" s="100">
        <v>32</v>
      </c>
      <c r="O9" s="98"/>
      <c r="P9" s="98"/>
      <c r="Q9" s="8">
        <f t="shared" ref="Q9:Q24" si="1">SUM(K9:P9)</f>
        <v>32</v>
      </c>
      <c r="R9" s="104"/>
      <c r="S9" s="104"/>
      <c r="T9" s="104"/>
      <c r="U9" s="104"/>
      <c r="V9" s="104"/>
      <c r="W9" s="104"/>
      <c r="X9" s="116"/>
      <c r="Y9" s="116"/>
      <c r="Z9" s="116"/>
      <c r="AA9" s="116"/>
      <c r="AB9" s="116"/>
      <c r="AC9" s="116"/>
      <c r="AD9" s="110"/>
      <c r="AE9" s="110"/>
      <c r="AF9" s="110"/>
      <c r="AG9" s="110"/>
      <c r="AH9" s="82">
        <f t="shared" ref="AH9:AH23" si="2">(J9+SUM(Q9:AC9)+SUM(AD9:AG9))</f>
        <v>125</v>
      </c>
      <c r="AI9" s="66" t="s">
        <v>122</v>
      </c>
      <c r="AJ9" s="9"/>
      <c r="AK9" s="83">
        <f>AH9+AJ9</f>
        <v>125</v>
      </c>
      <c r="AL9" s="124"/>
      <c r="AM9" s="123"/>
      <c r="AN9" s="65">
        <f>AK9-144</f>
        <v>-19</v>
      </c>
      <c r="AO9" s="83">
        <f>AN9+AM9</f>
        <v>-19</v>
      </c>
      <c r="AP9" s="76"/>
    </row>
    <row r="10" spans="1:42" ht="63.75" x14ac:dyDescent="0.25">
      <c r="A10" s="10">
        <v>1</v>
      </c>
      <c r="B10" s="13" t="s">
        <v>18</v>
      </c>
      <c r="C10" s="10" t="s">
        <v>17</v>
      </c>
      <c r="D10" s="94">
        <v>105</v>
      </c>
      <c r="E10" s="94">
        <v>105</v>
      </c>
      <c r="F10" s="94"/>
      <c r="G10" s="94">
        <v>12</v>
      </c>
      <c r="H10" s="94">
        <v>105</v>
      </c>
      <c r="I10" s="94"/>
      <c r="J10" s="89">
        <f t="shared" si="0"/>
        <v>327</v>
      </c>
      <c r="K10" s="101"/>
      <c r="L10" s="101">
        <v>35</v>
      </c>
      <c r="M10" s="101"/>
      <c r="N10" s="101">
        <v>3</v>
      </c>
      <c r="O10" s="101"/>
      <c r="P10" s="101"/>
      <c r="Q10" s="8">
        <f t="shared" si="1"/>
        <v>38</v>
      </c>
      <c r="R10" s="105"/>
      <c r="S10" s="105">
        <v>51</v>
      </c>
      <c r="T10" s="105"/>
      <c r="U10" s="105"/>
      <c r="V10" s="105"/>
      <c r="W10" s="105">
        <v>75</v>
      </c>
      <c r="X10" s="117"/>
      <c r="Y10" s="117"/>
      <c r="Z10" s="117"/>
      <c r="AA10" s="117"/>
      <c r="AB10" s="117">
        <v>10</v>
      </c>
      <c r="AC10" s="117">
        <v>10</v>
      </c>
      <c r="AD10" s="111"/>
      <c r="AE10" s="111"/>
      <c r="AF10" s="111"/>
      <c r="AG10" s="111"/>
      <c r="AH10" s="82">
        <f t="shared" si="2"/>
        <v>511</v>
      </c>
      <c r="AI10" s="74"/>
      <c r="AJ10" s="10"/>
      <c r="AK10" s="83">
        <f>AH10+AJ10</f>
        <v>511</v>
      </c>
      <c r="AL10" s="124"/>
      <c r="AM10" s="124">
        <v>72</v>
      </c>
      <c r="AN10" s="72">
        <f>AK10-629</f>
        <v>-118</v>
      </c>
      <c r="AO10" s="83">
        <f>AN10+AM10</f>
        <v>-46</v>
      </c>
      <c r="AP10" s="77" t="s">
        <v>137</v>
      </c>
    </row>
    <row r="11" spans="1:42" ht="25.5" x14ac:dyDescent="0.25">
      <c r="A11" s="10">
        <v>2</v>
      </c>
      <c r="B11" s="73" t="s">
        <v>20</v>
      </c>
      <c r="C11" s="10" t="s">
        <v>17</v>
      </c>
      <c r="D11" s="94"/>
      <c r="E11" s="94"/>
      <c r="F11" s="94">
        <v>105</v>
      </c>
      <c r="G11" s="95"/>
      <c r="H11" s="94"/>
      <c r="I11" s="94">
        <v>105</v>
      </c>
      <c r="J11" s="89">
        <f t="shared" si="0"/>
        <v>210</v>
      </c>
      <c r="K11" s="101"/>
      <c r="L11" s="101"/>
      <c r="M11" s="101"/>
      <c r="N11" s="101"/>
      <c r="O11" s="101"/>
      <c r="P11" s="101">
        <v>35</v>
      </c>
      <c r="Q11" s="8">
        <f t="shared" si="1"/>
        <v>35</v>
      </c>
      <c r="R11" s="105"/>
      <c r="S11" s="105"/>
      <c r="T11" s="105">
        <v>105</v>
      </c>
      <c r="U11" s="105"/>
      <c r="V11" s="105"/>
      <c r="W11" s="105"/>
      <c r="X11" s="117"/>
      <c r="Y11" s="117"/>
      <c r="Z11" s="117"/>
      <c r="AA11" s="117"/>
      <c r="AB11" s="117"/>
      <c r="AC11" s="117"/>
      <c r="AD11" s="111"/>
      <c r="AE11" s="111"/>
      <c r="AF11" s="111"/>
      <c r="AG11" s="111"/>
      <c r="AH11" s="82">
        <f t="shared" si="2"/>
        <v>350</v>
      </c>
      <c r="AI11" s="74" t="s">
        <v>42</v>
      </c>
      <c r="AJ11" s="10">
        <v>84</v>
      </c>
      <c r="AK11" s="83">
        <f t="shared" ref="AK11:AK24" si="3">AH11+AJ11</f>
        <v>434</v>
      </c>
      <c r="AL11" s="124"/>
      <c r="AM11" s="124">
        <v>72</v>
      </c>
      <c r="AN11" s="72">
        <f>AK11-545</f>
        <v>-111</v>
      </c>
      <c r="AO11" s="83">
        <f>AN11+AM11</f>
        <v>-39</v>
      </c>
      <c r="AP11" s="78" t="s">
        <v>142</v>
      </c>
    </row>
    <row r="12" spans="1:42" s="14" customFormat="1" ht="76.5" x14ac:dyDescent="0.25">
      <c r="A12" s="10">
        <v>3</v>
      </c>
      <c r="B12" s="13" t="s">
        <v>21</v>
      </c>
      <c r="C12" s="10" t="s">
        <v>22</v>
      </c>
      <c r="D12" s="94">
        <v>105</v>
      </c>
      <c r="E12" s="94">
        <v>105</v>
      </c>
      <c r="F12" s="94"/>
      <c r="G12" s="94"/>
      <c r="H12" s="94">
        <v>105</v>
      </c>
      <c r="I12" s="94"/>
      <c r="J12" s="89">
        <f t="shared" si="0"/>
        <v>315</v>
      </c>
      <c r="K12" s="101">
        <v>35</v>
      </c>
      <c r="L12" s="101">
        <v>35</v>
      </c>
      <c r="M12" s="101"/>
      <c r="N12" s="101"/>
      <c r="O12" s="101">
        <v>35</v>
      </c>
      <c r="P12" s="101">
        <v>17</v>
      </c>
      <c r="Q12" s="8">
        <f t="shared" si="1"/>
        <v>122</v>
      </c>
      <c r="R12" s="105"/>
      <c r="S12" s="105"/>
      <c r="T12" s="105"/>
      <c r="U12" s="105"/>
      <c r="V12" s="105"/>
      <c r="W12" s="105"/>
      <c r="X12" s="117">
        <v>4</v>
      </c>
      <c r="Y12" s="117">
        <v>4</v>
      </c>
      <c r="Z12" s="117">
        <v>16</v>
      </c>
      <c r="AA12" s="117">
        <v>16</v>
      </c>
      <c r="AB12" s="117">
        <v>2</v>
      </c>
      <c r="AC12" s="117"/>
      <c r="AD12" s="111"/>
      <c r="AE12" s="111"/>
      <c r="AF12" s="111"/>
      <c r="AG12" s="111"/>
      <c r="AH12" s="82">
        <f t="shared" si="2"/>
        <v>479</v>
      </c>
      <c r="AI12" s="74" t="s">
        <v>138</v>
      </c>
      <c r="AJ12" s="81">
        <v>37</v>
      </c>
      <c r="AK12" s="83">
        <f t="shared" si="3"/>
        <v>516</v>
      </c>
      <c r="AL12" s="124">
        <v>30</v>
      </c>
      <c r="AM12" s="124">
        <v>72</v>
      </c>
      <c r="AN12" s="72">
        <f>AK12+AL12-629</f>
        <v>-83</v>
      </c>
      <c r="AO12" s="83">
        <f>AL12+AN12+AM12</f>
        <v>19</v>
      </c>
      <c r="AP12" s="77" t="s">
        <v>125</v>
      </c>
    </row>
    <row r="13" spans="1:42" s="14" customFormat="1" ht="51" x14ac:dyDescent="0.25">
      <c r="A13" s="10">
        <v>4</v>
      </c>
      <c r="B13" s="13" t="s">
        <v>23</v>
      </c>
      <c r="C13" s="10" t="s">
        <v>22</v>
      </c>
      <c r="D13" s="94"/>
      <c r="E13" s="94"/>
      <c r="F13" s="94">
        <v>105</v>
      </c>
      <c r="G13" s="94">
        <v>105</v>
      </c>
      <c r="H13" s="94"/>
      <c r="I13" s="94">
        <v>105</v>
      </c>
      <c r="J13" s="89">
        <f>SUM(D13:I13)</f>
        <v>315</v>
      </c>
      <c r="K13" s="101"/>
      <c r="L13" s="101"/>
      <c r="M13" s="101">
        <v>35</v>
      </c>
      <c r="N13" s="101">
        <v>35</v>
      </c>
      <c r="O13" s="101"/>
      <c r="P13" s="101">
        <v>18</v>
      </c>
      <c r="Q13" s="8">
        <f>SUM(K13:P13)</f>
        <v>88</v>
      </c>
      <c r="R13" s="105"/>
      <c r="S13" s="105"/>
      <c r="T13" s="105"/>
      <c r="U13" s="105"/>
      <c r="V13" s="105"/>
      <c r="W13" s="105"/>
      <c r="X13" s="117"/>
      <c r="Y13" s="117"/>
      <c r="Z13" s="117"/>
      <c r="AA13" s="117"/>
      <c r="AB13" s="117"/>
      <c r="AC13" s="117">
        <v>2</v>
      </c>
      <c r="AD13" s="111"/>
      <c r="AE13" s="111"/>
      <c r="AF13" s="111"/>
      <c r="AG13" s="111"/>
      <c r="AH13" s="82">
        <f t="shared" si="2"/>
        <v>405</v>
      </c>
      <c r="AI13" s="74" t="s">
        <v>116</v>
      </c>
      <c r="AJ13" s="81">
        <v>111</v>
      </c>
      <c r="AK13" s="83">
        <f>AH13+AJ13</f>
        <v>516</v>
      </c>
      <c r="AL13" s="124">
        <v>30</v>
      </c>
      <c r="AM13" s="124">
        <v>72</v>
      </c>
      <c r="AN13" s="72">
        <f>AK13+AL13-629</f>
        <v>-83</v>
      </c>
      <c r="AO13" s="83">
        <f>AL13+AN13+AM13</f>
        <v>19</v>
      </c>
      <c r="AP13" s="77" t="s">
        <v>126</v>
      </c>
    </row>
    <row r="14" spans="1:42" s="14" customFormat="1" ht="37.5" customHeight="1" x14ac:dyDescent="0.25">
      <c r="A14" s="10">
        <v>6</v>
      </c>
      <c r="B14" s="13" t="s">
        <v>91</v>
      </c>
      <c r="C14" s="10" t="s">
        <v>92</v>
      </c>
      <c r="D14" s="94"/>
      <c r="E14" s="94">
        <v>54</v>
      </c>
      <c r="F14" s="94"/>
      <c r="G14" s="94"/>
      <c r="H14" s="94"/>
      <c r="I14" s="94"/>
      <c r="J14" s="89">
        <f t="shared" si="0"/>
        <v>54</v>
      </c>
      <c r="K14" s="101"/>
      <c r="L14" s="101"/>
      <c r="M14" s="101"/>
      <c r="N14" s="101"/>
      <c r="O14" s="101"/>
      <c r="P14" s="101"/>
      <c r="Q14" s="8">
        <f t="shared" si="1"/>
        <v>0</v>
      </c>
      <c r="R14" s="105"/>
      <c r="S14" s="105"/>
      <c r="T14" s="105"/>
      <c r="U14" s="105"/>
      <c r="V14" s="105"/>
      <c r="W14" s="105"/>
      <c r="X14" s="117"/>
      <c r="Y14" s="117"/>
      <c r="Z14" s="117"/>
      <c r="AA14" s="117"/>
      <c r="AB14" s="117"/>
      <c r="AC14" s="117"/>
      <c r="AD14" s="111"/>
      <c r="AE14" s="111"/>
      <c r="AF14" s="111"/>
      <c r="AG14" s="111"/>
      <c r="AH14" s="82">
        <f t="shared" si="2"/>
        <v>54</v>
      </c>
      <c r="AI14" s="74" t="s">
        <v>93</v>
      </c>
      <c r="AJ14" s="81"/>
      <c r="AK14" s="83">
        <f t="shared" si="3"/>
        <v>54</v>
      </c>
      <c r="AL14" s="124"/>
      <c r="AM14" s="124"/>
      <c r="AN14" s="72">
        <f>AK14-74</f>
        <v>-20</v>
      </c>
      <c r="AO14" s="83">
        <f t="shared" ref="AO14:AO24" si="4">AN14+AM14</f>
        <v>-20</v>
      </c>
      <c r="AP14" s="77" t="s">
        <v>127</v>
      </c>
    </row>
    <row r="15" spans="1:42" s="15" customFormat="1" ht="51" x14ac:dyDescent="0.25">
      <c r="A15" s="10">
        <v>7</v>
      </c>
      <c r="B15" s="13" t="s">
        <v>24</v>
      </c>
      <c r="C15" s="10" t="s">
        <v>25</v>
      </c>
      <c r="D15" s="94">
        <v>105</v>
      </c>
      <c r="E15" s="94">
        <v>51</v>
      </c>
      <c r="F15" s="94">
        <v>105</v>
      </c>
      <c r="G15" s="94">
        <v>105</v>
      </c>
      <c r="H15" s="94">
        <v>105</v>
      </c>
      <c r="I15" s="94">
        <v>105</v>
      </c>
      <c r="J15" s="89">
        <f t="shared" si="0"/>
        <v>576</v>
      </c>
      <c r="K15" s="101"/>
      <c r="L15" s="101"/>
      <c r="M15" s="101"/>
      <c r="N15" s="101"/>
      <c r="O15" s="101"/>
      <c r="P15" s="101"/>
      <c r="Q15" s="8">
        <f t="shared" si="1"/>
        <v>0</v>
      </c>
      <c r="R15" s="105"/>
      <c r="S15" s="105"/>
      <c r="T15" s="105"/>
      <c r="U15" s="105"/>
      <c r="V15" s="105"/>
      <c r="W15" s="105"/>
      <c r="X15" s="117"/>
      <c r="Y15" s="117"/>
      <c r="Z15" s="117"/>
      <c r="AA15" s="117"/>
      <c r="AB15" s="117">
        <v>7</v>
      </c>
      <c r="AC15" s="117">
        <v>7</v>
      </c>
      <c r="AD15" s="111"/>
      <c r="AE15" s="111"/>
      <c r="AF15" s="111">
        <v>6</v>
      </c>
      <c r="AG15" s="111">
        <v>6</v>
      </c>
      <c r="AH15" s="82">
        <f t="shared" si="2"/>
        <v>602</v>
      </c>
      <c r="AI15" s="84" t="s">
        <v>96</v>
      </c>
      <c r="AJ15" s="81"/>
      <c r="AK15" s="83">
        <f t="shared" si="3"/>
        <v>602</v>
      </c>
      <c r="AL15" s="124"/>
      <c r="AM15" s="124"/>
      <c r="AN15" s="72">
        <f>AK15-629</f>
        <v>-27</v>
      </c>
      <c r="AO15" s="83">
        <f t="shared" si="4"/>
        <v>-27</v>
      </c>
      <c r="AP15" s="77" t="s">
        <v>128</v>
      </c>
    </row>
    <row r="16" spans="1:42" s="15" customFormat="1" ht="37.5" customHeight="1" x14ac:dyDescent="0.25">
      <c r="A16" s="10">
        <v>8</v>
      </c>
      <c r="B16" s="13" t="s">
        <v>26</v>
      </c>
      <c r="C16" s="10" t="s">
        <v>27</v>
      </c>
      <c r="D16" s="94">
        <v>70</v>
      </c>
      <c r="E16" s="94">
        <v>70</v>
      </c>
      <c r="F16" s="94">
        <v>70</v>
      </c>
      <c r="G16" s="94">
        <v>70</v>
      </c>
      <c r="H16" s="94">
        <v>70</v>
      </c>
      <c r="I16" s="94">
        <v>70</v>
      </c>
      <c r="J16" s="89">
        <f t="shared" si="0"/>
        <v>420</v>
      </c>
      <c r="K16" s="101"/>
      <c r="L16" s="101"/>
      <c r="M16" s="101"/>
      <c r="N16" s="101"/>
      <c r="O16" s="101"/>
      <c r="P16" s="101"/>
      <c r="Q16" s="8">
        <f t="shared" si="1"/>
        <v>0</v>
      </c>
      <c r="R16" s="105">
        <v>105</v>
      </c>
      <c r="S16" s="105"/>
      <c r="T16" s="105"/>
      <c r="U16" s="105"/>
      <c r="V16" s="105"/>
      <c r="W16" s="105"/>
      <c r="X16" s="117">
        <v>9</v>
      </c>
      <c r="Y16" s="117">
        <v>9</v>
      </c>
      <c r="Z16" s="117"/>
      <c r="AA16" s="117"/>
      <c r="AB16" s="117"/>
      <c r="AC16" s="117"/>
      <c r="AD16" s="111"/>
      <c r="AE16" s="111"/>
      <c r="AF16" s="111"/>
      <c r="AG16" s="111"/>
      <c r="AH16" s="82">
        <f t="shared" si="2"/>
        <v>543</v>
      </c>
      <c r="AI16" s="85" t="s">
        <v>113</v>
      </c>
      <c r="AJ16" s="81">
        <v>70</v>
      </c>
      <c r="AK16" s="83">
        <f t="shared" si="3"/>
        <v>613</v>
      </c>
      <c r="AL16" s="124"/>
      <c r="AM16" s="124"/>
      <c r="AN16" s="72">
        <f>AK16-629</f>
        <v>-16</v>
      </c>
      <c r="AO16" s="83">
        <f t="shared" si="4"/>
        <v>-16</v>
      </c>
      <c r="AP16" s="79" t="s">
        <v>136</v>
      </c>
    </row>
    <row r="17" spans="1:42" s="15" customFormat="1" ht="47.25" x14ac:dyDescent="0.25">
      <c r="A17" s="10">
        <v>9</v>
      </c>
      <c r="B17" s="74" t="s">
        <v>29</v>
      </c>
      <c r="C17" s="10" t="s">
        <v>30</v>
      </c>
      <c r="D17" s="94">
        <v>35</v>
      </c>
      <c r="E17" s="94">
        <v>35</v>
      </c>
      <c r="F17" s="94">
        <v>35</v>
      </c>
      <c r="G17" s="94">
        <v>35</v>
      </c>
      <c r="H17" s="94">
        <v>35</v>
      </c>
      <c r="I17" s="94">
        <v>35</v>
      </c>
      <c r="J17" s="89">
        <f t="shared" si="0"/>
        <v>210</v>
      </c>
      <c r="K17" s="101"/>
      <c r="L17" s="101"/>
      <c r="M17" s="101"/>
      <c r="N17" s="101"/>
      <c r="O17" s="101"/>
      <c r="P17" s="101"/>
      <c r="Q17" s="8">
        <f t="shared" si="1"/>
        <v>0</v>
      </c>
      <c r="R17" s="105"/>
      <c r="S17" s="105"/>
      <c r="T17" s="105"/>
      <c r="U17" s="105"/>
      <c r="V17" s="105"/>
      <c r="W17" s="105"/>
      <c r="X17" s="117">
        <v>4</v>
      </c>
      <c r="Y17" s="117">
        <v>4</v>
      </c>
      <c r="Z17" s="117"/>
      <c r="AA17" s="117"/>
      <c r="AB17" s="117"/>
      <c r="AC17" s="117"/>
      <c r="AD17" s="111">
        <v>6</v>
      </c>
      <c r="AE17" s="111">
        <v>6</v>
      </c>
      <c r="AF17" s="111"/>
      <c r="AG17" s="111"/>
      <c r="AH17" s="82">
        <f t="shared" si="2"/>
        <v>230</v>
      </c>
      <c r="AI17" s="86" t="s">
        <v>114</v>
      </c>
      <c r="AJ17" s="10">
        <f>222+148</f>
        <v>370</v>
      </c>
      <c r="AK17" s="83">
        <f t="shared" si="3"/>
        <v>600</v>
      </c>
      <c r="AL17" s="124"/>
      <c r="AM17" s="124"/>
      <c r="AN17" s="72">
        <f>AK17-629</f>
        <v>-29</v>
      </c>
      <c r="AO17" s="83">
        <f t="shared" si="4"/>
        <v>-29</v>
      </c>
      <c r="AP17" s="77" t="s">
        <v>129</v>
      </c>
    </row>
    <row r="18" spans="1:42" s="14" customFormat="1" ht="63.75" x14ac:dyDescent="0.25">
      <c r="A18" s="10">
        <v>10</v>
      </c>
      <c r="B18" s="74" t="s">
        <v>31</v>
      </c>
      <c r="C18" s="10" t="s">
        <v>32</v>
      </c>
      <c r="D18" s="94">
        <v>52</v>
      </c>
      <c r="E18" s="94">
        <v>52</v>
      </c>
      <c r="F18" s="94">
        <v>52</v>
      </c>
      <c r="G18" s="94">
        <v>52</v>
      </c>
      <c r="H18" s="94">
        <v>52</v>
      </c>
      <c r="I18" s="94">
        <v>52</v>
      </c>
      <c r="J18" s="89">
        <f t="shared" si="0"/>
        <v>312</v>
      </c>
      <c r="K18" s="101">
        <v>35</v>
      </c>
      <c r="L18" s="101"/>
      <c r="M18" s="101"/>
      <c r="N18" s="101"/>
      <c r="O18" s="101"/>
      <c r="P18" s="101">
        <v>35</v>
      </c>
      <c r="Q18" s="8">
        <f t="shared" si="1"/>
        <v>70</v>
      </c>
      <c r="R18" s="105"/>
      <c r="S18" s="105"/>
      <c r="T18" s="105"/>
      <c r="U18" s="105"/>
      <c r="V18" s="105"/>
      <c r="W18" s="105"/>
      <c r="X18" s="117">
        <v>5</v>
      </c>
      <c r="Y18" s="117">
        <v>5</v>
      </c>
      <c r="Z18" s="117">
        <v>9</v>
      </c>
      <c r="AA18" s="117">
        <v>9</v>
      </c>
      <c r="AB18" s="117">
        <v>9</v>
      </c>
      <c r="AC18" s="117">
        <v>9</v>
      </c>
      <c r="AD18" s="111"/>
      <c r="AE18" s="111"/>
      <c r="AF18" s="111"/>
      <c r="AG18" s="111"/>
      <c r="AH18" s="82">
        <f t="shared" si="2"/>
        <v>428</v>
      </c>
      <c r="AI18" s="84"/>
      <c r="AJ18" s="81"/>
      <c r="AK18" s="83">
        <f t="shared" si="3"/>
        <v>428</v>
      </c>
      <c r="AL18" s="124">
        <v>60</v>
      </c>
      <c r="AM18" s="124">
        <v>140</v>
      </c>
      <c r="AN18" s="72">
        <f>AK18-629</f>
        <v>-201</v>
      </c>
      <c r="AO18" s="83">
        <f>AN18+AM18+AL18</f>
        <v>-1</v>
      </c>
      <c r="AP18" s="77" t="s">
        <v>130</v>
      </c>
    </row>
    <row r="19" spans="1:42" s="15" customFormat="1" ht="25.5" x14ac:dyDescent="0.25">
      <c r="A19" s="10">
        <v>11</v>
      </c>
      <c r="B19" s="13" t="s">
        <v>33</v>
      </c>
      <c r="C19" s="10" t="s">
        <v>34</v>
      </c>
      <c r="D19" s="94">
        <v>70</v>
      </c>
      <c r="E19" s="94"/>
      <c r="F19" s="94">
        <v>70</v>
      </c>
      <c r="G19" s="94">
        <v>70</v>
      </c>
      <c r="H19" s="94">
        <v>70</v>
      </c>
      <c r="I19" s="94"/>
      <c r="J19" s="89">
        <f t="shared" si="0"/>
        <v>280</v>
      </c>
      <c r="K19" s="101"/>
      <c r="L19" s="101"/>
      <c r="M19" s="101"/>
      <c r="N19" s="101"/>
      <c r="O19" s="101"/>
      <c r="P19" s="101"/>
      <c r="Q19" s="8">
        <f t="shared" si="1"/>
        <v>0</v>
      </c>
      <c r="R19" s="105"/>
      <c r="S19" s="105"/>
      <c r="T19" s="105"/>
      <c r="U19" s="105"/>
      <c r="V19" s="105"/>
      <c r="W19" s="105"/>
      <c r="X19" s="117"/>
      <c r="Y19" s="117"/>
      <c r="Z19" s="117"/>
      <c r="AA19" s="117"/>
      <c r="AB19" s="117"/>
      <c r="AC19" s="117"/>
      <c r="AD19" s="111"/>
      <c r="AE19" s="111"/>
      <c r="AF19" s="111"/>
      <c r="AG19" s="111"/>
      <c r="AH19" s="82">
        <f t="shared" si="2"/>
        <v>280</v>
      </c>
      <c r="AI19" s="74" t="s">
        <v>98</v>
      </c>
      <c r="AJ19" s="10">
        <f>12*37</f>
        <v>444</v>
      </c>
      <c r="AK19" s="83">
        <f t="shared" si="3"/>
        <v>724</v>
      </c>
      <c r="AL19" s="124">
        <v>60</v>
      </c>
      <c r="AM19" s="124">
        <v>70</v>
      </c>
      <c r="AN19" s="72">
        <f>AK19+AL19-629</f>
        <v>155</v>
      </c>
      <c r="AO19" s="83">
        <f t="shared" ref="AO19:AO20" si="5">AN19+AM19+AL19</f>
        <v>285</v>
      </c>
      <c r="AP19" s="77" t="s">
        <v>131</v>
      </c>
    </row>
    <row r="20" spans="1:42" s="15" customFormat="1" ht="25.5" x14ac:dyDescent="0.25">
      <c r="A20" s="10">
        <v>12</v>
      </c>
      <c r="B20" s="13" t="s">
        <v>35</v>
      </c>
      <c r="C20" s="10" t="s">
        <v>36</v>
      </c>
      <c r="D20" s="94"/>
      <c r="E20" s="94">
        <v>70</v>
      </c>
      <c r="F20" s="94">
        <v>70</v>
      </c>
      <c r="G20" s="94">
        <v>70</v>
      </c>
      <c r="H20" s="94"/>
      <c r="I20" s="94">
        <v>70</v>
      </c>
      <c r="J20" s="89">
        <f t="shared" si="0"/>
        <v>280</v>
      </c>
      <c r="K20" s="101"/>
      <c r="L20" s="101"/>
      <c r="M20" s="101"/>
      <c r="N20" s="101"/>
      <c r="O20" s="101"/>
      <c r="P20" s="101"/>
      <c r="Q20" s="8">
        <f t="shared" si="1"/>
        <v>0</v>
      </c>
      <c r="R20" s="105"/>
      <c r="S20" s="105">
        <v>54</v>
      </c>
      <c r="T20" s="105"/>
      <c r="U20" s="105"/>
      <c r="V20" s="105"/>
      <c r="W20" s="105"/>
      <c r="X20" s="117">
        <v>4</v>
      </c>
      <c r="Y20" s="117">
        <v>4</v>
      </c>
      <c r="Z20" s="117">
        <v>5</v>
      </c>
      <c r="AA20" s="117">
        <v>5</v>
      </c>
      <c r="AB20" s="117">
        <v>3</v>
      </c>
      <c r="AC20" s="117">
        <v>3</v>
      </c>
      <c r="AD20" s="111"/>
      <c r="AE20" s="111"/>
      <c r="AF20" s="111"/>
      <c r="AG20" s="111"/>
      <c r="AH20" s="82">
        <f t="shared" si="2"/>
        <v>358</v>
      </c>
      <c r="AI20" s="84" t="s">
        <v>115</v>
      </c>
      <c r="AJ20" s="81">
        <f>37*4</f>
        <v>148</v>
      </c>
      <c r="AK20" s="83">
        <f t="shared" si="3"/>
        <v>506</v>
      </c>
      <c r="AL20" s="124"/>
      <c r="AM20" s="124">
        <v>70</v>
      </c>
      <c r="AN20" s="72">
        <f>AK20-629</f>
        <v>-123</v>
      </c>
      <c r="AO20" s="83">
        <f t="shared" si="5"/>
        <v>-53</v>
      </c>
      <c r="AP20" s="77" t="s">
        <v>132</v>
      </c>
    </row>
    <row r="21" spans="1:42" ht="47.25" x14ac:dyDescent="0.25">
      <c r="A21" s="10">
        <v>13</v>
      </c>
      <c r="B21" s="74" t="s">
        <v>38</v>
      </c>
      <c r="C21" s="10" t="s">
        <v>39</v>
      </c>
      <c r="D21" s="94">
        <v>70</v>
      </c>
      <c r="E21" s="94"/>
      <c r="F21" s="94">
        <v>70</v>
      </c>
      <c r="G21" s="94"/>
      <c r="H21" s="94">
        <v>70</v>
      </c>
      <c r="I21" s="94">
        <v>70</v>
      </c>
      <c r="J21" s="89">
        <f t="shared" si="0"/>
        <v>280</v>
      </c>
      <c r="K21" s="100">
        <v>35</v>
      </c>
      <c r="L21" s="101"/>
      <c r="M21" s="101">
        <v>35</v>
      </c>
      <c r="N21" s="101"/>
      <c r="O21" s="101"/>
      <c r="P21" s="101"/>
      <c r="Q21" s="8">
        <f t="shared" si="1"/>
        <v>70</v>
      </c>
      <c r="R21" s="105"/>
      <c r="S21" s="105"/>
      <c r="T21" s="105"/>
      <c r="U21" s="105"/>
      <c r="V21" s="105"/>
      <c r="W21" s="105"/>
      <c r="X21" s="117"/>
      <c r="Y21" s="117"/>
      <c r="Z21" s="117"/>
      <c r="AA21" s="117"/>
      <c r="AB21" s="117"/>
      <c r="AC21" s="117"/>
      <c r="AD21" s="111">
        <v>6</v>
      </c>
      <c r="AE21" s="111">
        <v>6</v>
      </c>
      <c r="AF21" s="111">
        <v>6</v>
      </c>
      <c r="AG21" s="111">
        <v>6</v>
      </c>
      <c r="AH21" s="82">
        <f t="shared" si="2"/>
        <v>374</v>
      </c>
      <c r="AI21" s="74" t="s">
        <v>112</v>
      </c>
      <c r="AJ21" s="10">
        <f>37*3+2*37</f>
        <v>185</v>
      </c>
      <c r="AK21" s="83">
        <f t="shared" si="3"/>
        <v>559</v>
      </c>
      <c r="AL21" s="124"/>
      <c r="AM21" s="124"/>
      <c r="AN21" s="72">
        <f>AK21-629</f>
        <v>-70</v>
      </c>
      <c r="AO21" s="83">
        <f t="shared" si="4"/>
        <v>-70</v>
      </c>
      <c r="AP21" s="77" t="s">
        <v>133</v>
      </c>
    </row>
    <row r="22" spans="1:42" ht="31.5" x14ac:dyDescent="0.25">
      <c r="A22" s="10">
        <v>14</v>
      </c>
      <c r="B22" s="74" t="s">
        <v>40</v>
      </c>
      <c r="C22" s="10" t="s">
        <v>41</v>
      </c>
      <c r="D22" s="96">
        <v>70</v>
      </c>
      <c r="E22" s="94">
        <v>70</v>
      </c>
      <c r="F22" s="96">
        <v>70</v>
      </c>
      <c r="G22" s="94"/>
      <c r="H22" s="96">
        <v>70</v>
      </c>
      <c r="I22" s="94"/>
      <c r="J22" s="89">
        <f t="shared" si="0"/>
        <v>280</v>
      </c>
      <c r="K22" s="101"/>
      <c r="L22" s="101"/>
      <c r="M22" s="101">
        <v>35</v>
      </c>
      <c r="N22" s="101"/>
      <c r="O22" s="101">
        <v>35</v>
      </c>
      <c r="P22" s="101"/>
      <c r="Q22" s="8">
        <f t="shared" si="1"/>
        <v>70</v>
      </c>
      <c r="R22" s="106"/>
      <c r="S22" s="107"/>
      <c r="T22" s="107"/>
      <c r="U22" s="107"/>
      <c r="V22" s="106">
        <v>105</v>
      </c>
      <c r="W22" s="107"/>
      <c r="X22" s="118"/>
      <c r="Y22" s="118"/>
      <c r="Z22" s="118"/>
      <c r="AA22" s="118"/>
      <c r="AB22" s="118"/>
      <c r="AC22" s="118"/>
      <c r="AD22" s="112"/>
      <c r="AE22" s="112"/>
      <c r="AF22" s="112"/>
      <c r="AG22" s="112"/>
      <c r="AH22" s="82">
        <f t="shared" si="2"/>
        <v>455</v>
      </c>
      <c r="AI22" s="73" t="s">
        <v>118</v>
      </c>
      <c r="AJ22" s="87">
        <v>148</v>
      </c>
      <c r="AK22" s="83">
        <f t="shared" si="3"/>
        <v>603</v>
      </c>
      <c r="AL22" s="124"/>
      <c r="AM22" s="124"/>
      <c r="AN22" s="72">
        <f>AK22-629</f>
        <v>-26</v>
      </c>
      <c r="AO22" s="83">
        <f t="shared" si="4"/>
        <v>-26</v>
      </c>
      <c r="AP22" s="77" t="s">
        <v>134</v>
      </c>
    </row>
    <row r="23" spans="1:42" ht="51" x14ac:dyDescent="0.25">
      <c r="A23" s="10">
        <v>15</v>
      </c>
      <c r="B23" s="13" t="s">
        <v>43</v>
      </c>
      <c r="C23" s="10" t="s">
        <v>44</v>
      </c>
      <c r="D23" s="94"/>
      <c r="E23" s="94">
        <v>70</v>
      </c>
      <c r="F23" s="94"/>
      <c r="G23" s="94">
        <v>70</v>
      </c>
      <c r="H23" s="94">
        <v>70</v>
      </c>
      <c r="I23" s="94">
        <v>70</v>
      </c>
      <c r="J23" s="89">
        <f t="shared" si="0"/>
        <v>280</v>
      </c>
      <c r="K23" s="101"/>
      <c r="L23" s="101"/>
      <c r="M23" s="101"/>
      <c r="N23" s="101">
        <v>35</v>
      </c>
      <c r="O23" s="101">
        <v>35</v>
      </c>
      <c r="P23" s="101"/>
      <c r="Q23" s="8">
        <f t="shared" si="1"/>
        <v>70</v>
      </c>
      <c r="R23" s="105"/>
      <c r="S23" s="105"/>
      <c r="T23" s="105"/>
      <c r="U23" s="105"/>
      <c r="V23" s="105"/>
      <c r="W23" s="105">
        <v>30</v>
      </c>
      <c r="X23" s="117">
        <v>4</v>
      </c>
      <c r="Y23" s="117">
        <v>4</v>
      </c>
      <c r="Z23" s="117">
        <v>5</v>
      </c>
      <c r="AA23" s="117">
        <v>5</v>
      </c>
      <c r="AB23" s="117">
        <v>4</v>
      </c>
      <c r="AC23" s="117">
        <v>4</v>
      </c>
      <c r="AD23" s="111"/>
      <c r="AE23" s="111"/>
      <c r="AF23" s="111"/>
      <c r="AG23" s="111"/>
      <c r="AH23" s="82">
        <f t="shared" si="2"/>
        <v>406</v>
      </c>
      <c r="AI23" s="88" t="s">
        <v>119</v>
      </c>
      <c r="AJ23" s="10">
        <f>4*37+37</f>
        <v>185</v>
      </c>
      <c r="AK23" s="83">
        <f t="shared" si="3"/>
        <v>591</v>
      </c>
      <c r="AL23" s="124"/>
      <c r="AM23" s="124"/>
      <c r="AN23" s="72">
        <f>AK23-629</f>
        <v>-38</v>
      </c>
      <c r="AO23" s="83">
        <f t="shared" si="4"/>
        <v>-38</v>
      </c>
      <c r="AP23" s="77" t="s">
        <v>135</v>
      </c>
    </row>
    <row r="24" spans="1:42" s="15" customFormat="1" ht="42.75" customHeight="1" x14ac:dyDescent="0.25">
      <c r="A24" s="10">
        <v>16</v>
      </c>
      <c r="B24" s="13" t="s">
        <v>45</v>
      </c>
      <c r="C24" s="10" t="s">
        <v>46</v>
      </c>
      <c r="D24" s="94">
        <v>70</v>
      </c>
      <c r="E24" s="94">
        <v>70</v>
      </c>
      <c r="F24" s="94"/>
      <c r="G24" s="94">
        <v>70</v>
      </c>
      <c r="H24" s="94"/>
      <c r="I24" s="94">
        <v>70</v>
      </c>
      <c r="J24" s="89">
        <f t="shared" si="0"/>
        <v>280</v>
      </c>
      <c r="K24" s="101"/>
      <c r="L24" s="101">
        <v>35</v>
      </c>
      <c r="M24" s="101"/>
      <c r="N24" s="101"/>
      <c r="O24" s="101"/>
      <c r="P24" s="101"/>
      <c r="Q24" s="8">
        <f t="shared" si="1"/>
        <v>35</v>
      </c>
      <c r="R24" s="105"/>
      <c r="S24" s="105"/>
      <c r="T24" s="105"/>
      <c r="U24" s="105">
        <v>105</v>
      </c>
      <c r="V24" s="105"/>
      <c r="W24" s="105"/>
      <c r="X24" s="117">
        <v>5</v>
      </c>
      <c r="Y24" s="117">
        <v>5</v>
      </c>
      <c r="Z24" s="117"/>
      <c r="AA24" s="117"/>
      <c r="AB24" s="117"/>
      <c r="AC24" s="117"/>
      <c r="AD24" s="111">
        <v>6</v>
      </c>
      <c r="AE24" s="111">
        <v>6</v>
      </c>
      <c r="AF24" s="111">
        <v>6</v>
      </c>
      <c r="AG24" s="111">
        <v>6</v>
      </c>
      <c r="AH24" s="82">
        <f t="shared" ref="AH24" si="6">(J24+SUM(Q24:AC24)+SUM(AD24:AG24))</f>
        <v>454</v>
      </c>
      <c r="AI24" s="74" t="s">
        <v>117</v>
      </c>
      <c r="AJ24" s="81">
        <v>148</v>
      </c>
      <c r="AK24" s="83">
        <f t="shared" si="3"/>
        <v>602</v>
      </c>
      <c r="AL24" s="124"/>
      <c r="AM24" s="124"/>
      <c r="AN24" s="72">
        <f>AK24-629</f>
        <v>-27</v>
      </c>
      <c r="AO24" s="83">
        <f t="shared" si="4"/>
        <v>-27</v>
      </c>
      <c r="AP24" s="77" t="s">
        <v>140</v>
      </c>
    </row>
    <row r="25" spans="1:42" s="15" customFormat="1" ht="15.75" x14ac:dyDescent="0.25">
      <c r="A25" s="177" t="s">
        <v>47</v>
      </c>
      <c r="B25" s="177"/>
      <c r="C25" s="177"/>
      <c r="D25" s="97">
        <f t="shared" ref="D25:AH25" si="7">SUM(D10:D24)</f>
        <v>752</v>
      </c>
      <c r="E25" s="97">
        <f t="shared" si="7"/>
        <v>752</v>
      </c>
      <c r="F25" s="97">
        <f t="shared" si="7"/>
        <v>752</v>
      </c>
      <c r="G25" s="97">
        <f>SUM(G9:G24)</f>
        <v>752</v>
      </c>
      <c r="H25" s="97">
        <f t="shared" si="7"/>
        <v>752</v>
      </c>
      <c r="I25" s="97">
        <f t="shared" si="7"/>
        <v>752</v>
      </c>
      <c r="J25" s="97">
        <f t="shared" si="7"/>
        <v>4419</v>
      </c>
      <c r="K25" s="102">
        <f t="shared" si="7"/>
        <v>105</v>
      </c>
      <c r="L25" s="102">
        <f t="shared" si="7"/>
        <v>105</v>
      </c>
      <c r="M25" s="102">
        <f t="shared" si="7"/>
        <v>105</v>
      </c>
      <c r="N25" s="102">
        <f>SUM(N9:N24)</f>
        <v>105</v>
      </c>
      <c r="O25" s="102">
        <f t="shared" si="7"/>
        <v>105</v>
      </c>
      <c r="P25" s="102">
        <f t="shared" si="7"/>
        <v>105</v>
      </c>
      <c r="Q25" s="102">
        <f t="shared" si="7"/>
        <v>598</v>
      </c>
      <c r="R25" s="108">
        <f t="shared" si="7"/>
        <v>105</v>
      </c>
      <c r="S25" s="108">
        <f t="shared" si="7"/>
        <v>105</v>
      </c>
      <c r="T25" s="108">
        <f t="shared" si="7"/>
        <v>105</v>
      </c>
      <c r="U25" s="108">
        <f t="shared" si="7"/>
        <v>105</v>
      </c>
      <c r="V25" s="108">
        <f t="shared" si="7"/>
        <v>105</v>
      </c>
      <c r="W25" s="108">
        <f t="shared" si="7"/>
        <v>105</v>
      </c>
      <c r="X25" s="119">
        <f t="shared" si="7"/>
        <v>35</v>
      </c>
      <c r="Y25" s="119">
        <f t="shared" si="7"/>
        <v>35</v>
      </c>
      <c r="Z25" s="119">
        <f t="shared" si="7"/>
        <v>35</v>
      </c>
      <c r="AA25" s="119">
        <f t="shared" si="7"/>
        <v>35</v>
      </c>
      <c r="AB25" s="119">
        <f t="shared" si="7"/>
        <v>35</v>
      </c>
      <c r="AC25" s="119">
        <f t="shared" si="7"/>
        <v>35</v>
      </c>
      <c r="AD25" s="113">
        <f>SUM(AD9:AD24)</f>
        <v>18</v>
      </c>
      <c r="AE25" s="113">
        <f t="shared" ref="AE25:AG25" si="8">SUM(AE9:AE24)</f>
        <v>18</v>
      </c>
      <c r="AF25" s="113">
        <f t="shared" si="8"/>
        <v>18</v>
      </c>
      <c r="AG25" s="113">
        <f t="shared" si="8"/>
        <v>18</v>
      </c>
      <c r="AH25" s="71">
        <f t="shared" si="7"/>
        <v>5929</v>
      </c>
      <c r="AI25" s="10"/>
      <c r="AJ25" s="10"/>
      <c r="AK25" s="71">
        <f>SUM(AK10:AK24)</f>
        <v>7859</v>
      </c>
      <c r="AL25" s="125"/>
      <c r="AM25" s="124"/>
      <c r="AN25" s="10"/>
      <c r="AO25" s="72">
        <f>SUM(AO9:AO24)</f>
        <v>-88</v>
      </c>
      <c r="AP25" s="80"/>
    </row>
    <row r="26" spans="1:42" s="15" customFormat="1" ht="15.75" x14ac:dyDescent="0.25">
      <c r="A26" s="177" t="s">
        <v>48</v>
      </c>
      <c r="B26" s="177"/>
      <c r="C26" s="177"/>
      <c r="D26" s="97">
        <f t="shared" ref="D26:E26" si="9">D25+K25+R25+X25</f>
        <v>997</v>
      </c>
      <c r="E26" s="97">
        <f t="shared" si="9"/>
        <v>997</v>
      </c>
      <c r="F26" s="97">
        <f t="shared" ref="F26:H26" si="10">F25+M25+T25+Z25</f>
        <v>997</v>
      </c>
      <c r="G26" s="97">
        <f t="shared" si="10"/>
        <v>997</v>
      </c>
      <c r="H26" s="97">
        <f t="shared" si="10"/>
        <v>997</v>
      </c>
      <c r="I26" s="97">
        <f>I25+P25+W25+AC25</f>
        <v>997</v>
      </c>
      <c r="J26" s="97"/>
      <c r="K26" s="102"/>
      <c r="L26" s="102"/>
      <c r="M26" s="102"/>
      <c r="N26" s="102"/>
      <c r="O26" s="102"/>
      <c r="P26" s="102"/>
      <c r="Q26" s="102"/>
      <c r="R26" s="108"/>
      <c r="S26" s="108"/>
      <c r="T26" s="108"/>
      <c r="U26" s="108"/>
      <c r="V26" s="108"/>
      <c r="W26" s="108"/>
      <c r="X26" s="119"/>
      <c r="Y26" s="119"/>
      <c r="Z26" s="119"/>
      <c r="AA26" s="119"/>
      <c r="AB26" s="119"/>
      <c r="AC26" s="119"/>
      <c r="AD26" s="113"/>
      <c r="AE26" s="113"/>
      <c r="AF26" s="113"/>
      <c r="AG26" s="113"/>
      <c r="AH26" s="71"/>
      <c r="AI26" s="10"/>
      <c r="AJ26" s="10"/>
      <c r="AK26" s="71"/>
      <c r="AL26" s="125"/>
      <c r="AM26" s="125"/>
      <c r="AN26" s="10"/>
      <c r="AO26" s="10"/>
      <c r="AP26" s="80"/>
    </row>
    <row r="27" spans="1:42" s="15" customFormat="1" ht="15.75" x14ac:dyDescent="0.25">
      <c r="A27" s="177" t="s">
        <v>49</v>
      </c>
      <c r="B27" s="177"/>
      <c r="C27" s="177"/>
      <c r="D27" s="97">
        <f>D26/35</f>
        <v>28.485714285714284</v>
      </c>
      <c r="E27" s="97">
        <f t="shared" ref="E27:I27" si="11">E26/35</f>
        <v>28.485714285714284</v>
      </c>
      <c r="F27" s="97">
        <f t="shared" si="11"/>
        <v>28.485714285714284</v>
      </c>
      <c r="G27" s="97">
        <f t="shared" si="11"/>
        <v>28.485714285714284</v>
      </c>
      <c r="H27" s="97">
        <f t="shared" si="11"/>
        <v>28.485714285714284</v>
      </c>
      <c r="I27" s="97">
        <f t="shared" si="11"/>
        <v>28.485714285714284</v>
      </c>
      <c r="J27" s="97"/>
      <c r="K27" s="102"/>
      <c r="L27" s="102"/>
      <c r="M27" s="102"/>
      <c r="N27" s="102"/>
      <c r="O27" s="102"/>
      <c r="P27" s="102"/>
      <c r="Q27" s="102"/>
      <c r="R27" s="108"/>
      <c r="S27" s="108"/>
      <c r="T27" s="108"/>
      <c r="U27" s="108"/>
      <c r="V27" s="108"/>
      <c r="W27" s="108"/>
      <c r="X27" s="119"/>
      <c r="Y27" s="119"/>
      <c r="Z27" s="119"/>
      <c r="AA27" s="119"/>
      <c r="AB27" s="119"/>
      <c r="AC27" s="119"/>
      <c r="AD27" s="113"/>
      <c r="AE27" s="113"/>
      <c r="AF27" s="113"/>
      <c r="AG27" s="113"/>
      <c r="AH27" s="71"/>
      <c r="AI27" s="10"/>
      <c r="AJ27" s="10"/>
      <c r="AK27" s="71"/>
      <c r="AL27" s="125"/>
      <c r="AM27" s="125"/>
      <c r="AN27" s="10"/>
      <c r="AO27" s="10"/>
      <c r="AP27" s="70"/>
    </row>
    <row r="28" spans="1:42" s="14" customFormat="1" ht="13.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9"/>
      <c r="AJ28" s="20"/>
      <c r="AK28" s="21"/>
      <c r="AL28" s="21"/>
      <c r="AM28" s="21"/>
      <c r="AN28" s="19"/>
      <c r="AO28" s="19"/>
    </row>
    <row r="29" spans="1:42" s="15" customFormat="1" ht="18" customHeight="1" x14ac:dyDescent="0.25">
      <c r="A29" s="22"/>
      <c r="B29" s="3" t="s">
        <v>103</v>
      </c>
      <c r="C29" s="3"/>
      <c r="E29" s="3"/>
      <c r="F29" s="3" t="s">
        <v>101</v>
      </c>
      <c r="G29" s="3"/>
      <c r="H29" s="3"/>
      <c r="I29" s="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156" t="s">
        <v>144</v>
      </c>
      <c r="AI29" s="156"/>
      <c r="AJ29" s="156"/>
      <c r="AK29" s="156"/>
      <c r="AL29" s="156"/>
      <c r="AM29" s="156"/>
      <c r="AN29" s="156"/>
      <c r="AO29" s="58"/>
    </row>
    <row r="30" spans="1:42" s="15" customFormat="1" ht="18" customHeight="1" x14ac:dyDescent="0.25">
      <c r="A30" s="24"/>
      <c r="B30" s="25" t="s">
        <v>104</v>
      </c>
      <c r="C30" s="6"/>
      <c r="D30" s="6"/>
      <c r="E30" s="6"/>
      <c r="F30" s="3" t="s">
        <v>102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144" t="s">
        <v>143</v>
      </c>
      <c r="AI30" s="144"/>
      <c r="AJ30" s="144"/>
      <c r="AK30" s="144"/>
      <c r="AL30" s="144"/>
      <c r="AM30" s="144"/>
      <c r="AN30" s="144"/>
      <c r="AO30" s="59"/>
    </row>
    <row r="31" spans="1:42" s="15" customFormat="1" ht="18" customHeight="1" x14ac:dyDescent="0.25">
      <c r="A31" s="5"/>
      <c r="B31" s="26"/>
      <c r="C31" s="27"/>
      <c r="D31" s="27"/>
      <c r="E31" s="27"/>
      <c r="F31" s="3" t="s">
        <v>94</v>
      </c>
      <c r="G31" s="3"/>
      <c r="H31" s="3"/>
      <c r="I31" s="3"/>
      <c r="J31" s="23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8"/>
      <c r="AK31" s="27"/>
      <c r="AL31" s="27"/>
      <c r="AM31" s="27"/>
      <c r="AN31" s="28"/>
      <c r="AO31" s="28"/>
    </row>
    <row r="32" spans="1:42" s="15" customFormat="1" ht="18" customHeight="1" x14ac:dyDescent="0.25">
      <c r="A32" s="5"/>
      <c r="B32" s="27"/>
      <c r="C32" s="27"/>
      <c r="D32" s="27"/>
      <c r="E32" s="27"/>
      <c r="F32" s="3" t="s">
        <v>50</v>
      </c>
      <c r="G32" s="6"/>
      <c r="H32" s="6"/>
      <c r="I32" s="6"/>
      <c r="J32" s="6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7"/>
      <c r="AJ32" s="26"/>
      <c r="AK32" s="29"/>
      <c r="AL32" s="29"/>
      <c r="AM32" s="29"/>
      <c r="AN32" s="27"/>
      <c r="AO32" s="27"/>
    </row>
    <row r="33" spans="1:41" s="15" customFormat="1" ht="18" customHeight="1" x14ac:dyDescent="0.25">
      <c r="A33" s="5"/>
      <c r="B33" s="27"/>
      <c r="C33" s="27"/>
      <c r="D33" s="27"/>
      <c r="E33" s="27"/>
      <c r="F33" s="3" t="s">
        <v>99</v>
      </c>
      <c r="G33" s="3"/>
      <c r="H33" s="3"/>
      <c r="I33" s="3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6"/>
      <c r="AK33" s="27"/>
      <c r="AL33" s="27"/>
      <c r="AM33" s="27"/>
      <c r="AN33" s="30"/>
      <c r="AO33" s="30"/>
    </row>
    <row r="34" spans="1:41" s="15" customFormat="1" ht="18" customHeight="1" x14ac:dyDescent="0.25">
      <c r="A34" s="5"/>
      <c r="B34" s="27"/>
      <c r="C34" s="31"/>
      <c r="D34" s="31"/>
      <c r="E34" s="31"/>
      <c r="F34" s="3" t="s">
        <v>95</v>
      </c>
      <c r="G34" s="6"/>
      <c r="H34" s="6"/>
      <c r="I34" s="6"/>
      <c r="J34" s="29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6"/>
      <c r="AK34" s="27"/>
      <c r="AL34" s="27"/>
      <c r="AM34" s="27"/>
      <c r="AN34" s="30"/>
      <c r="AO34" s="30"/>
    </row>
    <row r="35" spans="1:41" s="15" customFormat="1" ht="18" customHeight="1" x14ac:dyDescent="0.25">
      <c r="A35" s="5"/>
      <c r="B35" s="27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6"/>
      <c r="AK35" s="27"/>
      <c r="AL35" s="27"/>
      <c r="AM35" s="27"/>
      <c r="AN35" s="27"/>
      <c r="AO35" s="27"/>
    </row>
    <row r="36" spans="1:41" s="15" customFormat="1" ht="18" customHeight="1" x14ac:dyDescent="0.25">
      <c r="A36" s="5"/>
      <c r="B36" s="3" t="s">
        <v>105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144"/>
      <c r="AI36" s="144"/>
      <c r="AJ36" s="144"/>
      <c r="AK36" s="144"/>
      <c r="AL36" s="144"/>
      <c r="AM36" s="144"/>
      <c r="AN36" s="144"/>
      <c r="AO36" s="59"/>
    </row>
    <row r="37" spans="1:41" s="15" customFormat="1" ht="18" customHeight="1" x14ac:dyDescent="0.25">
      <c r="A37" s="5"/>
      <c r="B37" s="3" t="s">
        <v>106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178" t="s">
        <v>121</v>
      </c>
      <c r="AI37" s="178"/>
      <c r="AJ37" s="178"/>
      <c r="AK37" s="178"/>
      <c r="AL37" s="178"/>
      <c r="AM37" s="178"/>
      <c r="AN37" s="27"/>
      <c r="AO37" s="27"/>
    </row>
    <row r="38" spans="1:41" s="15" customFormat="1" ht="18" customHeight="1" x14ac:dyDescent="0.25">
      <c r="A38" s="5"/>
      <c r="B38" s="3" t="s">
        <v>107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6"/>
      <c r="AK38" s="27"/>
      <c r="AL38" s="27"/>
      <c r="AM38" s="27"/>
      <c r="AN38" s="27"/>
      <c r="AO38" s="27"/>
    </row>
    <row r="39" spans="1:41" s="15" customFormat="1" ht="18" customHeight="1" x14ac:dyDescent="0.25">
      <c r="A39" s="5"/>
      <c r="B39" s="27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6"/>
      <c r="AK39" s="27"/>
      <c r="AL39" s="27"/>
      <c r="AM39" s="27"/>
      <c r="AN39" s="27"/>
      <c r="AO39" s="27"/>
    </row>
    <row r="40" spans="1:41" s="15" customFormat="1" ht="18" customHeight="1" x14ac:dyDescent="0.25">
      <c r="A40" s="5"/>
      <c r="B40" s="2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6"/>
      <c r="AK40" s="27"/>
      <c r="AL40" s="126"/>
      <c r="AM40" s="126"/>
      <c r="AN40" s="27"/>
      <c r="AO40" s="27"/>
    </row>
    <row r="41" spans="1:41" s="15" customFormat="1" ht="18.75" hidden="1" customHeight="1" x14ac:dyDescent="0.25">
      <c r="A41" s="5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6"/>
      <c r="AK41" s="27"/>
      <c r="AL41" s="126"/>
      <c r="AM41" s="126"/>
      <c r="AN41" s="27"/>
      <c r="AO41" s="27"/>
    </row>
    <row r="42" spans="1:41" ht="18.75" hidden="1" x14ac:dyDescent="0.25">
      <c r="A42" s="1" t="s">
        <v>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2"/>
      <c r="AK42" s="1"/>
      <c r="AL42" s="120"/>
      <c r="AM42" s="120"/>
      <c r="AN42" s="1"/>
      <c r="AO42" s="1"/>
    </row>
    <row r="43" spans="1:41" ht="36" hidden="1" customHeight="1" x14ac:dyDescent="0.25">
      <c r="A43" s="171" t="s">
        <v>52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32"/>
    </row>
    <row r="44" spans="1:41" ht="3.75" hidden="1" customHeight="1" x14ac:dyDescent="0.25">
      <c r="A44" s="32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68"/>
      <c r="AE44" s="68"/>
      <c r="AF44" s="68"/>
      <c r="AG44" s="68"/>
      <c r="AH44" s="24"/>
      <c r="AI44" s="24"/>
      <c r="AJ44" s="24"/>
      <c r="AK44" s="24"/>
      <c r="AL44" s="128"/>
      <c r="AM44" s="128"/>
      <c r="AN44" s="24"/>
      <c r="AO44" s="24"/>
    </row>
    <row r="45" spans="1:41" ht="14.25" hidden="1" customHeight="1" x14ac:dyDescent="0.25">
      <c r="A45" s="172" t="s">
        <v>53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24"/>
    </row>
    <row r="46" spans="1:41" ht="3" hidden="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22"/>
      <c r="AM46" s="122"/>
      <c r="AN46" s="5"/>
      <c r="AO46" s="5"/>
    </row>
    <row r="47" spans="1:41" s="7" customFormat="1" ht="19.5" hidden="1" customHeight="1" x14ac:dyDescent="0.25">
      <c r="A47" s="173" t="s">
        <v>1</v>
      </c>
      <c r="B47" s="173" t="s">
        <v>2</v>
      </c>
      <c r="C47" s="174" t="s">
        <v>8</v>
      </c>
      <c r="D47" s="173" t="s">
        <v>54</v>
      </c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5" t="s">
        <v>55</v>
      </c>
      <c r="AK47" s="174" t="s">
        <v>7</v>
      </c>
      <c r="AL47" s="129"/>
      <c r="AM47" s="129"/>
      <c r="AN47" s="173" t="s">
        <v>56</v>
      </c>
      <c r="AO47" s="60"/>
    </row>
    <row r="48" spans="1:41" s="7" customFormat="1" ht="23.25" hidden="1" customHeight="1" x14ac:dyDescent="0.25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6"/>
      <c r="AK48" s="173"/>
      <c r="AL48" s="130"/>
      <c r="AM48" s="130"/>
      <c r="AN48" s="173"/>
      <c r="AO48" s="60"/>
    </row>
    <row r="49" spans="1:41" ht="21.75" hidden="1" customHeight="1" x14ac:dyDescent="0.25">
      <c r="A49" s="10">
        <v>1</v>
      </c>
      <c r="B49" s="13" t="s">
        <v>16</v>
      </c>
      <c r="C49" s="17" t="s">
        <v>17</v>
      </c>
      <c r="D49" s="147" t="s">
        <v>57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1" t="e">
        <f>AK49/35</f>
        <v>#REF!</v>
      </c>
      <c r="AK49" s="12" t="e">
        <f>#REF!</f>
        <v>#REF!</v>
      </c>
      <c r="AL49" s="131"/>
      <c r="AM49" s="131"/>
      <c r="AN49" s="33"/>
      <c r="AO49" s="61"/>
    </row>
    <row r="50" spans="1:41" ht="21.75" hidden="1" customHeight="1" x14ac:dyDescent="0.25">
      <c r="A50" s="34">
        <v>2</v>
      </c>
      <c r="B50" s="35" t="s">
        <v>18</v>
      </c>
      <c r="C50" s="36" t="s">
        <v>17</v>
      </c>
      <c r="D50" s="160" t="s">
        <v>58</v>
      </c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2"/>
      <c r="AJ50" s="11">
        <f t="shared" ref="AJ50:AJ61" si="12">AK50/35</f>
        <v>14.6</v>
      </c>
      <c r="AK50" s="12">
        <f>AK10</f>
        <v>511</v>
      </c>
      <c r="AL50" s="131"/>
      <c r="AM50" s="131"/>
      <c r="AN50" s="33"/>
      <c r="AO50" s="61"/>
    </row>
    <row r="51" spans="1:41" ht="21.75" hidden="1" customHeight="1" x14ac:dyDescent="0.25">
      <c r="A51" s="37">
        <v>3</v>
      </c>
      <c r="B51" s="38" t="s">
        <v>19</v>
      </c>
      <c r="C51" s="36" t="s">
        <v>17</v>
      </c>
      <c r="D51" s="160" t="s">
        <v>59</v>
      </c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2"/>
      <c r="AJ51" s="11" t="e">
        <f t="shared" si="12"/>
        <v>#REF!</v>
      </c>
      <c r="AK51" s="12" t="e">
        <f>#REF!</f>
        <v>#REF!</v>
      </c>
      <c r="AL51" s="132"/>
      <c r="AM51" s="132"/>
      <c r="AN51" s="39"/>
      <c r="AO51" s="62"/>
    </row>
    <row r="52" spans="1:41" ht="21.75" hidden="1" customHeight="1" x14ac:dyDescent="0.25">
      <c r="A52" s="37">
        <v>4</v>
      </c>
      <c r="B52" s="40" t="s">
        <v>20</v>
      </c>
      <c r="C52" s="36" t="s">
        <v>17</v>
      </c>
      <c r="D52" s="160" t="s">
        <v>60</v>
      </c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2"/>
      <c r="AJ52" s="11">
        <f t="shared" si="12"/>
        <v>12.4</v>
      </c>
      <c r="AK52" s="12">
        <f>AK11</f>
        <v>434</v>
      </c>
      <c r="AL52" s="132"/>
      <c r="AM52" s="132"/>
      <c r="AN52" s="39"/>
      <c r="AO52" s="62"/>
    </row>
    <row r="53" spans="1:41" s="15" customFormat="1" ht="21.75" hidden="1" customHeight="1" x14ac:dyDescent="0.25">
      <c r="A53" s="34">
        <v>9</v>
      </c>
      <c r="B53" s="35" t="s">
        <v>21</v>
      </c>
      <c r="C53" s="36" t="s">
        <v>22</v>
      </c>
      <c r="D53" s="157" t="s">
        <v>61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9"/>
      <c r="AJ53" s="11">
        <f t="shared" si="12"/>
        <v>14.742857142857142</v>
      </c>
      <c r="AK53" s="12">
        <f>AK12</f>
        <v>516</v>
      </c>
      <c r="AL53" s="131"/>
      <c r="AM53" s="131"/>
      <c r="AN53" s="33"/>
      <c r="AO53" s="61"/>
    </row>
    <row r="54" spans="1:41" s="15" customFormat="1" ht="21.75" hidden="1" customHeight="1" x14ac:dyDescent="0.25">
      <c r="A54" s="34">
        <v>10</v>
      </c>
      <c r="B54" s="35" t="s">
        <v>23</v>
      </c>
      <c r="C54" s="36" t="s">
        <v>22</v>
      </c>
      <c r="D54" s="157" t="s">
        <v>62</v>
      </c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9"/>
      <c r="AJ54" s="11" t="e">
        <f t="shared" si="12"/>
        <v>#REF!</v>
      </c>
      <c r="AK54" s="12" t="e">
        <f>#REF!</f>
        <v>#REF!</v>
      </c>
      <c r="AL54" s="131"/>
      <c r="AM54" s="131"/>
      <c r="AN54" s="33"/>
      <c r="AO54" s="61"/>
    </row>
    <row r="55" spans="1:41" s="15" customFormat="1" ht="21.75" hidden="1" customHeight="1" x14ac:dyDescent="0.25">
      <c r="A55" s="34">
        <v>13</v>
      </c>
      <c r="B55" s="35" t="s">
        <v>24</v>
      </c>
      <c r="C55" s="36" t="s">
        <v>25</v>
      </c>
      <c r="D55" s="160" t="s">
        <v>63</v>
      </c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2"/>
      <c r="AJ55" s="11">
        <f t="shared" si="12"/>
        <v>17.2</v>
      </c>
      <c r="AK55" s="12">
        <f t="shared" ref="AK55:AK61" si="13">AK15</f>
        <v>602</v>
      </c>
      <c r="AL55" s="131"/>
      <c r="AM55" s="131"/>
      <c r="AN55" s="41"/>
      <c r="AO55" s="63"/>
    </row>
    <row r="56" spans="1:41" s="15" customFormat="1" ht="21.75" hidden="1" customHeight="1" x14ac:dyDescent="0.25">
      <c r="A56" s="34">
        <v>16</v>
      </c>
      <c r="B56" s="35" t="s">
        <v>26</v>
      </c>
      <c r="C56" s="36" t="s">
        <v>28</v>
      </c>
      <c r="D56" s="157" t="s">
        <v>64</v>
      </c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9"/>
      <c r="AJ56" s="11">
        <f t="shared" si="12"/>
        <v>17.514285714285716</v>
      </c>
      <c r="AK56" s="12">
        <f t="shared" si="13"/>
        <v>613</v>
      </c>
      <c r="AL56" s="131"/>
      <c r="AM56" s="131"/>
      <c r="AN56" s="33"/>
      <c r="AO56" s="61"/>
    </row>
    <row r="57" spans="1:41" s="15" customFormat="1" ht="21.75" hidden="1" customHeight="1" x14ac:dyDescent="0.25">
      <c r="A57" s="34">
        <v>17</v>
      </c>
      <c r="B57" s="42" t="s">
        <v>29</v>
      </c>
      <c r="C57" s="36" t="s">
        <v>30</v>
      </c>
      <c r="D57" s="160" t="s">
        <v>65</v>
      </c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2"/>
      <c r="AJ57" s="11">
        <f t="shared" si="12"/>
        <v>17.142857142857142</v>
      </c>
      <c r="AK57" s="12">
        <f t="shared" si="13"/>
        <v>600</v>
      </c>
      <c r="AL57" s="131"/>
      <c r="AM57" s="131"/>
      <c r="AN57" s="33"/>
      <c r="AO57" s="61"/>
    </row>
    <row r="58" spans="1:41" s="15" customFormat="1" ht="21.75" hidden="1" customHeight="1" x14ac:dyDescent="0.25">
      <c r="A58" s="34">
        <v>11</v>
      </c>
      <c r="B58" s="43" t="s">
        <v>31</v>
      </c>
      <c r="C58" s="36" t="s">
        <v>32</v>
      </c>
      <c r="D58" s="157" t="s">
        <v>66</v>
      </c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9"/>
      <c r="AJ58" s="11">
        <f t="shared" si="12"/>
        <v>12.228571428571428</v>
      </c>
      <c r="AK58" s="12">
        <f t="shared" si="13"/>
        <v>428</v>
      </c>
      <c r="AL58" s="132"/>
      <c r="AM58" s="132"/>
      <c r="AN58" s="39"/>
      <c r="AO58" s="62"/>
    </row>
    <row r="59" spans="1:41" s="15" customFormat="1" ht="21.75" hidden="1" customHeight="1" x14ac:dyDescent="0.25">
      <c r="A59" s="10">
        <v>12</v>
      </c>
      <c r="B59" s="13" t="s">
        <v>33</v>
      </c>
      <c r="C59" s="17" t="s">
        <v>34</v>
      </c>
      <c r="D59" s="147" t="s">
        <v>67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9"/>
      <c r="AJ59" s="11">
        <f t="shared" si="12"/>
        <v>20.685714285714287</v>
      </c>
      <c r="AK59" s="12">
        <f t="shared" si="13"/>
        <v>724</v>
      </c>
      <c r="AL59" s="131"/>
      <c r="AM59" s="131"/>
      <c r="AN59" s="33"/>
      <c r="AO59" s="61"/>
    </row>
    <row r="60" spans="1:41" s="15" customFormat="1" ht="21.75" hidden="1" customHeight="1" x14ac:dyDescent="0.25">
      <c r="A60" s="10">
        <v>14</v>
      </c>
      <c r="B60" s="44" t="s">
        <v>35</v>
      </c>
      <c r="C60" s="17" t="s">
        <v>37</v>
      </c>
      <c r="D60" s="153" t="s">
        <v>68</v>
      </c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5"/>
      <c r="AJ60" s="11">
        <f t="shared" si="12"/>
        <v>14.457142857142857</v>
      </c>
      <c r="AK60" s="12">
        <f t="shared" si="13"/>
        <v>506</v>
      </c>
      <c r="AL60" s="131"/>
      <c r="AM60" s="131"/>
      <c r="AN60" s="33"/>
      <c r="AO60" s="61"/>
    </row>
    <row r="61" spans="1:41" ht="21.75" hidden="1" customHeight="1" x14ac:dyDescent="0.25">
      <c r="A61" s="163">
        <v>5</v>
      </c>
      <c r="B61" s="165" t="s">
        <v>38</v>
      </c>
      <c r="C61" s="17" t="s">
        <v>39</v>
      </c>
      <c r="D61" s="147" t="s">
        <v>69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9"/>
      <c r="AJ61" s="167">
        <f t="shared" si="12"/>
        <v>15.971428571428572</v>
      </c>
      <c r="AK61" s="169">
        <f t="shared" si="13"/>
        <v>559</v>
      </c>
      <c r="AL61" s="132"/>
      <c r="AM61" s="132"/>
      <c r="AN61" s="145"/>
      <c r="AO61" s="61"/>
    </row>
    <row r="62" spans="1:41" ht="12.75" hidden="1" customHeight="1" x14ac:dyDescent="0.25">
      <c r="A62" s="164"/>
      <c r="B62" s="166"/>
      <c r="C62" s="17"/>
      <c r="D62" s="147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9"/>
      <c r="AJ62" s="168"/>
      <c r="AK62" s="170"/>
      <c r="AL62" s="133"/>
      <c r="AM62" s="133"/>
      <c r="AN62" s="146"/>
      <c r="AO62" s="61"/>
    </row>
    <row r="63" spans="1:41" ht="21.75" hidden="1" customHeight="1" x14ac:dyDescent="0.25">
      <c r="A63" s="10">
        <v>7</v>
      </c>
      <c r="B63" s="16" t="s">
        <v>40</v>
      </c>
      <c r="C63" s="17" t="s">
        <v>41</v>
      </c>
      <c r="D63" s="150" t="s">
        <v>70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2"/>
      <c r="AJ63" s="11">
        <f t="shared" ref="AJ63" si="14">AK63/35</f>
        <v>17.228571428571428</v>
      </c>
      <c r="AK63" s="12">
        <f>AK22</f>
        <v>603</v>
      </c>
      <c r="AL63" s="131"/>
      <c r="AM63" s="131"/>
      <c r="AN63" s="33"/>
      <c r="AO63" s="61"/>
    </row>
    <row r="64" spans="1:41" ht="21.75" hidden="1" customHeight="1" x14ac:dyDescent="0.25">
      <c r="A64" s="13">
        <v>8</v>
      </c>
      <c r="B64" s="13" t="s">
        <v>43</v>
      </c>
      <c r="C64" s="17" t="s">
        <v>44</v>
      </c>
      <c r="D64" s="147" t="s">
        <v>71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9"/>
      <c r="AJ64" s="45">
        <f>AK64/35</f>
        <v>16.885714285714286</v>
      </c>
      <c r="AK64" s="46">
        <f>AK23</f>
        <v>591</v>
      </c>
      <c r="AL64" s="134"/>
      <c r="AM64" s="134"/>
      <c r="AN64" s="47"/>
      <c r="AO64" s="64"/>
    </row>
    <row r="65" spans="1:41" s="15" customFormat="1" ht="21.75" hidden="1" customHeight="1" x14ac:dyDescent="0.25">
      <c r="A65" s="10">
        <v>15</v>
      </c>
      <c r="B65" s="13" t="s">
        <v>45</v>
      </c>
      <c r="C65" s="17" t="s">
        <v>46</v>
      </c>
      <c r="D65" s="153" t="s">
        <v>72</v>
      </c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5"/>
      <c r="AJ65" s="11">
        <f t="shared" ref="AJ65" si="15">AK65/35</f>
        <v>17.2</v>
      </c>
      <c r="AK65" s="12">
        <f>AK24</f>
        <v>602</v>
      </c>
      <c r="AL65" s="131"/>
      <c r="AM65" s="131"/>
      <c r="AN65" s="33"/>
      <c r="AO65" s="61"/>
    </row>
    <row r="66" spans="1:41" s="15" customFormat="1" ht="21.75" hidden="1" customHeight="1" x14ac:dyDescent="0.25">
      <c r="A66" s="10">
        <v>18</v>
      </c>
      <c r="B66" s="48" t="s">
        <v>73</v>
      </c>
      <c r="C66" s="49" t="s">
        <v>74</v>
      </c>
      <c r="D66" s="50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67"/>
      <c r="AE66" s="67"/>
      <c r="AF66" s="67"/>
      <c r="AG66" s="67"/>
      <c r="AH66" s="51"/>
      <c r="AI66" s="52"/>
      <c r="AJ66" s="11"/>
      <c r="AK66" s="12"/>
      <c r="AL66" s="131"/>
      <c r="AM66" s="131"/>
      <c r="AN66" s="33"/>
      <c r="AO66" s="61"/>
    </row>
    <row r="67" spans="1:41" s="15" customFormat="1" ht="21.75" hidden="1" customHeight="1" x14ac:dyDescent="0.25">
      <c r="A67" s="10">
        <v>19</v>
      </c>
      <c r="B67" s="48" t="s">
        <v>75</v>
      </c>
      <c r="C67" s="49" t="s">
        <v>76</v>
      </c>
      <c r="D67" s="50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67"/>
      <c r="AE67" s="67"/>
      <c r="AF67" s="67"/>
      <c r="AG67" s="67"/>
      <c r="AH67" s="51"/>
      <c r="AI67" s="52"/>
      <c r="AJ67" s="11"/>
      <c r="AK67" s="12"/>
      <c r="AL67" s="131"/>
      <c r="AM67" s="131"/>
      <c r="AN67" s="33"/>
      <c r="AO67" s="61"/>
    </row>
    <row r="68" spans="1:41" s="15" customFormat="1" ht="21.75" hidden="1" customHeight="1" x14ac:dyDescent="0.25">
      <c r="A68" s="10">
        <v>20</v>
      </c>
      <c r="B68" s="48" t="s">
        <v>77</v>
      </c>
      <c r="C68" s="49" t="s">
        <v>78</v>
      </c>
      <c r="D68" s="50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67"/>
      <c r="AE68" s="67"/>
      <c r="AF68" s="67"/>
      <c r="AG68" s="67"/>
      <c r="AH68" s="51"/>
      <c r="AI68" s="52"/>
      <c r="AJ68" s="11"/>
      <c r="AK68" s="12"/>
      <c r="AL68" s="131"/>
      <c r="AM68" s="131"/>
      <c r="AN68" s="33"/>
      <c r="AO68" s="61"/>
    </row>
    <row r="69" spans="1:41" s="15" customFormat="1" ht="21.75" hidden="1" customHeight="1" x14ac:dyDescent="0.25">
      <c r="A69" s="10">
        <v>21</v>
      </c>
      <c r="B69" s="48" t="s">
        <v>79</v>
      </c>
      <c r="C69" s="49" t="s">
        <v>80</v>
      </c>
      <c r="D69" s="50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67"/>
      <c r="AE69" s="67"/>
      <c r="AF69" s="67"/>
      <c r="AG69" s="67"/>
      <c r="AH69" s="51"/>
      <c r="AI69" s="52"/>
      <c r="AJ69" s="11"/>
      <c r="AK69" s="12"/>
      <c r="AL69" s="131"/>
      <c r="AM69" s="131"/>
      <c r="AN69" s="33"/>
      <c r="AO69" s="61"/>
    </row>
    <row r="70" spans="1:41" s="15" customFormat="1" ht="21.75" hidden="1" customHeight="1" x14ac:dyDescent="0.25">
      <c r="A70" s="10">
        <v>22</v>
      </c>
      <c r="B70" s="48" t="s">
        <v>81</v>
      </c>
      <c r="C70" s="49" t="s">
        <v>82</v>
      </c>
      <c r="D70" s="50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67"/>
      <c r="AE70" s="67"/>
      <c r="AF70" s="67"/>
      <c r="AG70" s="67"/>
      <c r="AH70" s="51"/>
      <c r="AI70" s="52"/>
      <c r="AJ70" s="11"/>
      <c r="AK70" s="12"/>
      <c r="AL70" s="131"/>
      <c r="AM70" s="131"/>
      <c r="AN70" s="33"/>
      <c r="AO70" s="61"/>
    </row>
    <row r="71" spans="1:41" s="15" customFormat="1" ht="18" hidden="1" customHeight="1" x14ac:dyDescent="0.25">
      <c r="A71" s="53" t="s">
        <v>83</v>
      </c>
      <c r="B71" s="6"/>
      <c r="C71" s="3"/>
      <c r="D71" s="54"/>
      <c r="E71" s="3"/>
      <c r="F71" s="3"/>
      <c r="G71" s="3"/>
      <c r="H71" s="3"/>
      <c r="I71" s="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156" t="s">
        <v>84</v>
      </c>
      <c r="AI71" s="156"/>
      <c r="AJ71" s="156"/>
      <c r="AK71" s="156"/>
      <c r="AL71" s="156"/>
      <c r="AM71" s="156"/>
      <c r="AN71" s="156"/>
      <c r="AO71" s="58"/>
    </row>
    <row r="72" spans="1:41" s="15" customFormat="1" ht="18" hidden="1" customHeight="1" x14ac:dyDescent="0.25">
      <c r="A72" s="24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144" t="s">
        <v>51</v>
      </c>
      <c r="AI72" s="144"/>
      <c r="AJ72" s="144"/>
      <c r="AK72" s="144"/>
      <c r="AL72" s="144"/>
      <c r="AM72" s="144"/>
      <c r="AN72" s="144"/>
      <c r="AO72" s="59"/>
    </row>
    <row r="73" spans="1:41" s="15" customFormat="1" ht="18" hidden="1" customHeight="1" x14ac:dyDescent="0.25">
      <c r="A73" s="5"/>
      <c r="B73" s="27" t="s">
        <v>85</v>
      </c>
      <c r="C73" s="27"/>
      <c r="D73" s="27"/>
      <c r="E73" s="27"/>
      <c r="F73" s="27"/>
      <c r="G73" s="27"/>
      <c r="H73" s="27"/>
      <c r="I73" s="27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35"/>
      <c r="AM73" s="135"/>
      <c r="AN73" s="28"/>
      <c r="AO73" s="28"/>
    </row>
    <row r="74" spans="1:41" s="15" customFormat="1" ht="18" hidden="1" customHeight="1" x14ac:dyDescent="0.25">
      <c r="A74" s="5"/>
      <c r="B74" s="27" t="s">
        <v>86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8"/>
      <c r="AJ74" s="28"/>
      <c r="AK74" s="27"/>
      <c r="AL74" s="126"/>
      <c r="AM74" s="126"/>
      <c r="AN74" s="28"/>
      <c r="AO74" s="28"/>
    </row>
    <row r="75" spans="1:41" s="15" customFormat="1" ht="18" hidden="1" customHeight="1" x14ac:dyDescent="0.25">
      <c r="A75" s="5"/>
      <c r="B75" s="27" t="s">
        <v>87</v>
      </c>
      <c r="C75" s="27"/>
      <c r="D75" s="27"/>
      <c r="E75" s="27"/>
      <c r="F75" s="27"/>
      <c r="G75" s="27"/>
      <c r="H75" s="27"/>
      <c r="I75" s="27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7"/>
      <c r="AJ75" s="26"/>
      <c r="AK75" s="29"/>
      <c r="AL75" s="127"/>
      <c r="AM75" s="127"/>
      <c r="AN75" s="27"/>
      <c r="AO75" s="27"/>
    </row>
    <row r="76" spans="1:41" s="15" customFormat="1" ht="18" hidden="1" customHeight="1" x14ac:dyDescent="0.25">
      <c r="A76" s="5"/>
      <c r="B76" s="27" t="s">
        <v>88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6"/>
      <c r="AK76" s="27"/>
      <c r="AL76" s="126"/>
      <c r="AM76" s="126"/>
      <c r="AN76" s="30"/>
      <c r="AO76" s="30"/>
    </row>
    <row r="77" spans="1:41" s="15" customFormat="1" ht="18" hidden="1" customHeight="1" x14ac:dyDescent="0.25">
      <c r="A77" s="5"/>
      <c r="B77" s="27" t="s">
        <v>89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6"/>
      <c r="AK77" s="27"/>
      <c r="AL77" s="126"/>
      <c r="AM77" s="126"/>
      <c r="AN77" s="30"/>
      <c r="AO77" s="30"/>
    </row>
    <row r="78" spans="1:41" hidden="1" x14ac:dyDescent="0.25">
      <c r="B78" s="6" t="s">
        <v>90</v>
      </c>
    </row>
    <row r="79" spans="1:41" hidden="1" x14ac:dyDescent="0.25"/>
    <row r="80" spans="1:41" hidden="1" x14ac:dyDescent="0.25"/>
    <row r="81" spans="1:41" s="15" customFormat="1" ht="18" hidden="1" customHeight="1" x14ac:dyDescent="0.25">
      <c r="A81" s="5"/>
      <c r="B81" s="27"/>
      <c r="C81" s="27"/>
      <c r="D81" s="27"/>
      <c r="E81" s="27"/>
      <c r="F81" s="27"/>
      <c r="G81" s="27"/>
      <c r="H81" s="27"/>
      <c r="I81" s="27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135"/>
      <c r="AM81" s="135"/>
      <c r="AN81" s="28"/>
      <c r="AO81" s="28"/>
    </row>
    <row r="82" spans="1:41" s="15" customFormat="1" ht="18" hidden="1" customHeight="1" x14ac:dyDescent="0.25">
      <c r="A82" s="5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8"/>
      <c r="AJ82" s="28"/>
      <c r="AK82" s="27"/>
      <c r="AL82" s="126"/>
      <c r="AM82" s="126"/>
      <c r="AN82" s="28"/>
      <c r="AO82" s="28"/>
    </row>
    <row r="83" spans="1:41" s="15" customFormat="1" ht="18" hidden="1" customHeight="1" x14ac:dyDescent="0.25">
      <c r="A83" s="5"/>
      <c r="B83" s="27"/>
      <c r="C83" s="27"/>
      <c r="D83" s="27"/>
      <c r="E83" s="27"/>
      <c r="F83" s="27"/>
      <c r="G83" s="27"/>
      <c r="H83" s="27"/>
      <c r="I83" s="27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7"/>
      <c r="AJ83" s="26"/>
      <c r="AK83" s="29"/>
      <c r="AL83" s="127"/>
      <c r="AM83" s="127"/>
      <c r="AN83" s="27"/>
      <c r="AO83" s="27"/>
    </row>
    <row r="84" spans="1:41" s="15" customFormat="1" ht="18" hidden="1" customHeight="1" x14ac:dyDescent="0.25">
      <c r="A84" s="5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6"/>
      <c r="AK84" s="27"/>
      <c r="AL84" s="126"/>
      <c r="AM84" s="126"/>
      <c r="AN84" s="30"/>
      <c r="AO84" s="30"/>
    </row>
    <row r="85" spans="1:41" s="15" customFormat="1" ht="18" hidden="1" customHeight="1" x14ac:dyDescent="0.25">
      <c r="A85" s="5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6"/>
      <c r="AK85" s="27"/>
      <c r="AL85" s="126"/>
      <c r="AM85" s="126"/>
      <c r="AN85" s="30"/>
      <c r="AO85" s="30"/>
    </row>
    <row r="86" spans="1:41" s="15" customFormat="1" ht="18" hidden="1" customHeight="1" x14ac:dyDescent="0.25">
      <c r="A86" s="5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6"/>
      <c r="AK86" s="27"/>
      <c r="AL86" s="126"/>
      <c r="AM86" s="126"/>
      <c r="AN86" s="27"/>
      <c r="AO86" s="27"/>
    </row>
    <row r="87" spans="1:41" s="15" customFormat="1" ht="18" hidden="1" customHeight="1" x14ac:dyDescent="0.25">
      <c r="A87" s="5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6"/>
      <c r="AK87" s="27"/>
      <c r="AL87" s="126"/>
      <c r="AM87" s="126"/>
      <c r="AN87" s="27"/>
      <c r="AO87" s="27"/>
    </row>
    <row r="88" spans="1:41" s="15" customFormat="1" ht="18.75" hidden="1" customHeight="1" x14ac:dyDescent="0.25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6"/>
      <c r="AK88" s="27"/>
      <c r="AL88" s="126"/>
      <c r="AM88" s="126"/>
      <c r="AN88" s="27"/>
      <c r="AO88" s="27"/>
    </row>
    <row r="89" spans="1:41" hidden="1" x14ac:dyDescent="0.25"/>
    <row r="90" spans="1:41" hidden="1" x14ac:dyDescent="0.25"/>
    <row r="91" spans="1:41" hidden="1" x14ac:dyDescent="0.25"/>
    <row r="92" spans="1:41" hidden="1" x14ac:dyDescent="0.25"/>
    <row r="93" spans="1:41" hidden="1" x14ac:dyDescent="0.25"/>
    <row r="94" spans="1:41" hidden="1" x14ac:dyDescent="0.25"/>
    <row r="95" spans="1:41" hidden="1" x14ac:dyDescent="0.25"/>
    <row r="96" spans="1:41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</sheetData>
  <mergeCells count="58">
    <mergeCell ref="AI6:AJ7"/>
    <mergeCell ref="AK6:AK7"/>
    <mergeCell ref="AN6:AN7"/>
    <mergeCell ref="A2:AN2"/>
    <mergeCell ref="A4:AN4"/>
    <mergeCell ref="A6:A7"/>
    <mergeCell ref="B6:B7"/>
    <mergeCell ref="C6:C7"/>
    <mergeCell ref="D6:J6"/>
    <mergeCell ref="K6:Q6"/>
    <mergeCell ref="R6:W6"/>
    <mergeCell ref="X6:AC6"/>
    <mergeCell ref="AH6:AH7"/>
    <mergeCell ref="D51:AI51"/>
    <mergeCell ref="D52:AI52"/>
    <mergeCell ref="A25:C25"/>
    <mergeCell ref="A26:C26"/>
    <mergeCell ref="A27:C27"/>
    <mergeCell ref="AH29:AN29"/>
    <mergeCell ref="AH37:AM37"/>
    <mergeCell ref="AJ61:AJ62"/>
    <mergeCell ref="AK61:AK62"/>
    <mergeCell ref="D53:AI53"/>
    <mergeCell ref="AH30:AN30"/>
    <mergeCell ref="AH36:AN36"/>
    <mergeCell ref="A43:AN43"/>
    <mergeCell ref="A45:AN45"/>
    <mergeCell ref="A47:A48"/>
    <mergeCell ref="B47:B48"/>
    <mergeCell ref="C47:C48"/>
    <mergeCell ref="D47:AI48"/>
    <mergeCell ref="AJ47:AJ48"/>
    <mergeCell ref="AK47:AK48"/>
    <mergeCell ref="AN47:AN48"/>
    <mergeCell ref="D49:AI49"/>
    <mergeCell ref="D50:AI50"/>
    <mergeCell ref="D57:AI57"/>
    <mergeCell ref="D58:AI58"/>
    <mergeCell ref="D59:AI59"/>
    <mergeCell ref="A61:A62"/>
    <mergeCell ref="B61:B62"/>
    <mergeCell ref="D61:AI61"/>
    <mergeCell ref="AP6:AP7"/>
    <mergeCell ref="AD6:AG6"/>
    <mergeCell ref="AL6:AL7"/>
    <mergeCell ref="AH72:AN72"/>
    <mergeCell ref="AM6:AM7"/>
    <mergeCell ref="AO6:AO7"/>
    <mergeCell ref="AN61:AN62"/>
    <mergeCell ref="D62:AI62"/>
    <mergeCell ref="D63:AI63"/>
    <mergeCell ref="D64:AI64"/>
    <mergeCell ref="D65:AI65"/>
    <mergeCell ref="AH71:AN71"/>
    <mergeCell ref="D60:AI60"/>
    <mergeCell ref="D54:AI54"/>
    <mergeCell ref="D55:AI55"/>
    <mergeCell ref="D56:AI56"/>
  </mergeCells>
  <pageMargins left="0.25" right="0" top="0.25" bottom="0" header="0.3" footer="0.3"/>
  <pageSetup paperSize="9" scale="47" orientation="landscape" r:id="rId1"/>
  <colBreaks count="1" manualBreakCount="1">
    <brk id="41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 tuan</dc:creator>
  <cp:lastModifiedBy>Admin</cp:lastModifiedBy>
  <cp:lastPrinted>2025-10-25T03:11:38Z</cp:lastPrinted>
  <dcterms:created xsi:type="dcterms:W3CDTF">2025-06-29T01:38:00Z</dcterms:created>
  <dcterms:modified xsi:type="dcterms:W3CDTF">2025-10-25T04:06:08Z</dcterms:modified>
</cp:coreProperties>
</file>