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/>
  </bookViews>
  <sheets>
    <sheet name="PL giao DT KCB theo chỉ tiêu KH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H66" i="1" l="1"/>
  <c r="H39" i="1"/>
  <c r="H10" i="1"/>
  <c r="H6" i="1" l="1"/>
  <c r="F79" i="1" l="1"/>
  <c r="F81" i="1"/>
  <c r="F80" i="1"/>
  <c r="F78" i="1"/>
  <c r="F76" i="1"/>
  <c r="F75" i="1"/>
  <c r="F74" i="1"/>
  <c r="F73" i="1"/>
  <c r="F72" i="1"/>
  <c r="F71" i="1"/>
  <c r="F70" i="1"/>
  <c r="F69" i="1"/>
  <c r="F52" i="1"/>
  <c r="F51" i="1"/>
  <c r="F50" i="1"/>
  <c r="F49" i="1"/>
  <c r="F48" i="1"/>
  <c r="F47" i="1"/>
  <c r="F46" i="1"/>
  <c r="F45" i="1"/>
  <c r="F44" i="1"/>
  <c r="F43" i="1"/>
  <c r="F42" i="1"/>
  <c r="F28" i="1"/>
  <c r="F38" i="1"/>
  <c r="F37" i="1"/>
  <c r="F36" i="1"/>
  <c r="F35" i="1"/>
  <c r="F34" i="1"/>
  <c r="F33" i="1"/>
  <c r="F32" i="1"/>
  <c r="F29" i="1"/>
  <c r="F27" i="1"/>
  <c r="F26" i="1"/>
  <c r="F25" i="1"/>
  <c r="F24" i="1"/>
  <c r="F23" i="1"/>
  <c r="F22" i="1"/>
  <c r="F14" i="1"/>
  <c r="F15" i="1"/>
  <c r="F16" i="1"/>
  <c r="F17" i="1"/>
  <c r="F18" i="1"/>
  <c r="F19" i="1"/>
  <c r="F20" i="1"/>
  <c r="F13" i="1"/>
  <c r="G40" i="1"/>
  <c r="G68" i="1" l="1"/>
  <c r="E40" i="1" l="1"/>
  <c r="G21" i="1"/>
  <c r="D30" i="1"/>
  <c r="E30" i="1"/>
  <c r="G30" i="1"/>
  <c r="G12" i="1"/>
  <c r="E21" i="1"/>
  <c r="E12" i="1"/>
  <c r="H11" i="1" l="1"/>
  <c r="H22" i="1" s="1"/>
  <c r="H27" i="1" l="1"/>
  <c r="H36" i="1"/>
  <c r="H32" i="1"/>
  <c r="H26" i="1"/>
  <c r="H35" i="1"/>
  <c r="H29" i="1"/>
  <c r="H25" i="1"/>
  <c r="H38" i="1"/>
  <c r="H34" i="1"/>
  <c r="H28" i="1"/>
  <c r="H23" i="1"/>
  <c r="H37" i="1"/>
  <c r="H33" i="1"/>
  <c r="F30" i="1"/>
  <c r="D21" i="1"/>
  <c r="D53" i="1"/>
  <c r="G53" i="1"/>
  <c r="H40" i="1" s="1"/>
  <c r="E53" i="1"/>
  <c r="E77" i="1"/>
  <c r="D40" i="1"/>
  <c r="F40" i="1" s="1"/>
  <c r="G77" i="1"/>
  <c r="G66" i="1" s="1"/>
  <c r="H67" i="1" s="1"/>
  <c r="D77" i="1"/>
  <c r="E68" i="1"/>
  <c r="D68" i="1"/>
  <c r="D12" i="1"/>
  <c r="H21" i="1" l="1"/>
  <c r="H69" i="1"/>
  <c r="H78" i="1"/>
  <c r="H54" i="1"/>
  <c r="H52" i="1"/>
  <c r="H42" i="1"/>
  <c r="G39" i="1"/>
  <c r="E39" i="1"/>
  <c r="H75" i="1"/>
  <c r="H70" i="1"/>
  <c r="H81" i="1"/>
  <c r="H79" i="1"/>
  <c r="H72" i="1"/>
  <c r="H74" i="1"/>
  <c r="H71" i="1"/>
  <c r="H76" i="1"/>
  <c r="H73" i="1"/>
  <c r="H80" i="1"/>
  <c r="H55" i="1"/>
  <c r="H43" i="1"/>
  <c r="H46" i="1"/>
  <c r="H44" i="1"/>
  <c r="H50" i="1"/>
  <c r="H45" i="1"/>
  <c r="H49" i="1"/>
  <c r="H57" i="1"/>
  <c r="H48" i="1"/>
  <c r="H47" i="1"/>
  <c r="H56" i="1"/>
  <c r="H51" i="1"/>
  <c r="D39" i="1"/>
  <c r="F39" i="1" l="1"/>
  <c r="H31" i="1"/>
  <c r="H30" i="1" s="1"/>
  <c r="H68" i="1"/>
  <c r="H77" i="1"/>
</calcChain>
</file>

<file path=xl/sharedStrings.xml><?xml version="1.0" encoding="utf-8"?>
<sst xmlns="http://schemas.openxmlformats.org/spreadsheetml/2006/main" count="166" uniqueCount="66">
  <si>
    <t>TT</t>
  </si>
  <si>
    <t>Chỉ tiêu</t>
  </si>
  <si>
    <t>Đơn vị 
tính</t>
  </si>
  <si>
    <t>Khoa Truyền nhiễm</t>
  </si>
  <si>
    <t>Khoa CSSKSS&amp;PS</t>
  </si>
  <si>
    <t>Khoa CCHS&amp;GMPT</t>
  </si>
  <si>
    <t>Lượt</t>
  </si>
  <si>
    <t>*</t>
  </si>
  <si>
    <t>2.2</t>
  </si>
  <si>
    <t>E</t>
  </si>
  <si>
    <t>KHÁM CHỮA BỆNH</t>
  </si>
  <si>
    <t xml:space="preserve"> Giường bệnh</t>
  </si>
  <si>
    <t>Giường</t>
  </si>
  <si>
    <t xml:space="preserve">        + Bệnh viện huyện</t>
  </si>
  <si>
    <t xml:space="preserve">       '+ Giường bệnh thực kê</t>
  </si>
  <si>
    <t>Số lần khám bệnh toàn trung tâm</t>
  </si>
  <si>
    <t>Số lần khám bệnh tuyến huyện</t>
  </si>
  <si>
    <t>Phòng khám  số 1</t>
  </si>
  <si>
    <t>Phòng khám  số 2</t>
  </si>
  <si>
    <t xml:space="preserve">Phòng khám  số 3 </t>
  </si>
  <si>
    <t>Phòng khám  số 4</t>
  </si>
  <si>
    <t>Phòng khám  số 5</t>
  </si>
  <si>
    <t>Phòng khám  số 6</t>
  </si>
  <si>
    <t xml:space="preserve">Phòng khám  số 7  </t>
  </si>
  <si>
    <t>Phòng khám  số 9</t>
  </si>
  <si>
    <t>Điều trị nội trú tuyến huyện</t>
  </si>
  <si>
    <t>Điều trị ngoại trú tuyến huyện</t>
  </si>
  <si>
    <t>Kê đơn tuyến huyện</t>
  </si>
  <si>
    <t>Khoa Nhi</t>
  </si>
  <si>
    <t>Khoa Nội</t>
  </si>
  <si>
    <t>Him Lam</t>
  </si>
  <si>
    <t>Mường Thanh</t>
  </si>
  <si>
    <t>Nam Thanh</t>
  </si>
  <si>
    <t>Noong Bua</t>
  </si>
  <si>
    <t>Tân Thanh</t>
  </si>
  <si>
    <t>Thanh Bình</t>
  </si>
  <si>
    <t>Thanh Trường</t>
  </si>
  <si>
    <t>Mường Phăng</t>
  </si>
  <si>
    <t>Nà Nhạn</t>
  </si>
  <si>
    <t>Nà Tấu</t>
  </si>
  <si>
    <t>Pá Khoang</t>
  </si>
  <si>
    <t>Thanh Minh</t>
  </si>
  <si>
    <t xml:space="preserve">* </t>
  </si>
  <si>
    <t>Số lượt điều trị nội trú tuyến xã</t>
  </si>
  <si>
    <t>Tuyến huyện</t>
  </si>
  <si>
    <t>Tuyến xã/phường</t>
  </si>
  <si>
    <t>Số lượt kê đơn  tuyến xã</t>
  </si>
  <si>
    <t>Số lượt điều trị ngoại trú tuyến xã</t>
  </si>
  <si>
    <t>Nội trú</t>
  </si>
  <si>
    <t>Phân bổ dự toán theo chỉ tiêu KH 2025</t>
  </si>
  <si>
    <t>% so kế hoạch 2024</t>
  </si>
  <si>
    <t>Thực hiện 2024</t>
  </si>
  <si>
    <t>-</t>
  </si>
  <si>
    <t>Khoa CC - HS&amp; GM-PT</t>
  </si>
  <si>
    <t xml:space="preserve">Khoa Nhi </t>
  </si>
  <si>
    <t xml:space="preserve">Khoa Nội </t>
  </si>
  <si>
    <t xml:space="preserve">Khoa ngoại  </t>
  </si>
  <si>
    <t>Khoa RHM-M-TMH</t>
  </si>
  <si>
    <t>Khoa YHCT-PHCN</t>
  </si>
  <si>
    <t>Khoa Ngoại</t>
  </si>
  <si>
    <t>Khoa RHM-Mắt - TMH</t>
  </si>
  <si>
    <t>Khoa YHCT&amp;PHCN</t>
  </si>
  <si>
    <r>
      <rPr>
        <b/>
        <sz val="8"/>
        <rFont val="Times New Roman"/>
        <family val="1"/>
      </rPr>
      <t>Kế hoạch 2024</t>
    </r>
    <r>
      <rPr>
        <sz val="8"/>
        <rFont val="Times New Roman"/>
        <family val="1"/>
      </rPr>
      <t xml:space="preserve"> (điều chỉnh lần 2 theo QĐ số 395/QĐ-TTYT)</t>
    </r>
  </si>
  <si>
    <t>PHỤ LỤC GIAO DỰ TOÁN THU DỊCH VỤ KCB THEO CHỈ TIÊU KẾ HOẠCH PHÁT TRIỂN SỰ NGHIỆP Y TẾ NĂM 2025</t>
  </si>
  <si>
    <t>Kế hoạch
năm 2025</t>
  </si>
  <si>
    <t>(Kèm theo Quyết định số 36/QĐ-TTYT ngày 19/02/2025 của Trung tâm Y tế thành phố Điện Biên Phủ)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</si>
</sst>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₫_-;\-* #,##0.00\ _₫_-;_-* &quot;-&quot;??\ _₫_-;_-@_-"/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0.000000"/>
    <numFmt numFmtId="168" formatCode="\ \ @\ \ "/>
  </numFmts>
  <fonts count="25" x14ac:knownFonts="1">
    <font>
      <sz val="11"/>
      <color theme="1"/>
      <name val="Times New Roman"/>
      <family val="2"/>
    </font>
    <font>
      <sz val="11"/>
      <color theme="1"/>
      <name val="Times New Roman"/>
      <family val="2"/>
    </font>
    <font>
      <sz val="12"/>
      <name val=".VnTime"/>
      <family val="2"/>
    </font>
    <font>
      <sz val="12"/>
      <name val="Times New Roman"/>
      <family val="1"/>
    </font>
    <font>
      <sz val="12"/>
      <color indexed="8"/>
      <name val="Times New Roman"/>
      <family val="2"/>
    </font>
    <font>
      <sz val="12"/>
      <color indexed="8"/>
      <name val="Arial"/>
      <family val="2"/>
    </font>
    <font>
      <sz val="12"/>
      <color indexed="8"/>
      <name val="Times New Roman"/>
      <family val="2"/>
      <charset val="163"/>
    </font>
    <font>
      <sz val="11"/>
      <color theme="1"/>
      <name val="Calibri"/>
      <family val="2"/>
    </font>
    <font>
      <sz val="10"/>
      <name val="Arial"/>
      <family val="2"/>
    </font>
    <font>
      <sz val="10"/>
      <name val="Arial"/>
      <family val="2"/>
      <charset val="163"/>
    </font>
    <font>
      <sz val="14"/>
      <name val="Times New Roman"/>
      <family val="1"/>
    </font>
    <font>
      <sz val="12"/>
      <name val="Times New Roman"/>
      <family val="1"/>
      <charset val="163"/>
    </font>
    <font>
      <sz val="11"/>
      <color theme="1"/>
      <name val="Calibri"/>
      <family val="2"/>
      <scheme val="minor"/>
    </font>
    <font>
      <b/>
      <sz val="9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sz val="12"/>
      <color indexed="8"/>
      <name val="Times New Roman"/>
      <family val="1"/>
    </font>
    <font>
      <b/>
      <sz val="11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6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5" fillId="0" borderId="0"/>
    <xf numFmtId="164" fontId="3" fillId="0" borderId="0" applyFont="0" applyFill="0" applyBorder="0" applyAlignment="0" applyProtection="0"/>
    <xf numFmtId="0" fontId="2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7" fillId="0" borderId="0"/>
    <xf numFmtId="0" fontId="2" fillId="0" borderId="0"/>
    <xf numFmtId="0" fontId="8" fillId="0" borderId="0"/>
    <xf numFmtId="164" fontId="9" fillId="0" borderId="0" applyFont="0" applyFill="0" applyBorder="0" applyAlignment="0" applyProtection="0"/>
    <xf numFmtId="0" fontId="3" fillId="0" borderId="0"/>
    <xf numFmtId="0" fontId="10" fillId="0" borderId="0"/>
    <xf numFmtId="0" fontId="3" fillId="0" borderId="0"/>
    <xf numFmtId="0" fontId="8" fillId="0" borderId="0"/>
    <xf numFmtId="0" fontId="8" fillId="0" borderId="0"/>
    <xf numFmtId="164" fontId="3" fillId="0" borderId="0" applyFont="0" applyFill="0" applyBorder="0" applyAlignment="0" applyProtection="0"/>
    <xf numFmtId="0" fontId="6" fillId="0" borderId="0"/>
    <xf numFmtId="0" fontId="9" fillId="0" borderId="0"/>
    <xf numFmtId="0" fontId="6" fillId="0" borderId="0"/>
    <xf numFmtId="43" fontId="6" fillId="0" borderId="0" applyFont="0" applyFill="0" applyBorder="0" applyAlignment="0" applyProtection="0"/>
    <xf numFmtId="0" fontId="11" fillId="0" borderId="0"/>
    <xf numFmtId="0" fontId="3" fillId="0" borderId="0"/>
    <xf numFmtId="164" fontId="8" fillId="0" borderId="0" applyFont="0" applyFill="0" applyBorder="0" applyAlignment="0" applyProtection="0"/>
    <xf numFmtId="164" fontId="11" fillId="0" borderId="0" applyFont="0" applyFill="0" applyBorder="0" applyAlignment="0" applyProtection="0"/>
    <xf numFmtId="167" fontId="8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11" fillId="0" borderId="0"/>
    <xf numFmtId="0" fontId="3" fillId="0" borderId="0"/>
    <xf numFmtId="0" fontId="12" fillId="0" borderId="0"/>
    <xf numFmtId="0" fontId="3" fillId="0" borderId="0"/>
    <xf numFmtId="0" fontId="9" fillId="0" borderId="0"/>
    <xf numFmtId="0" fontId="2" fillId="0" borderId="0"/>
    <xf numFmtId="164" fontId="17" fillId="0" borderId="0" applyFont="0" applyFill="0" applyBorder="0" applyAlignment="0" applyProtection="0"/>
    <xf numFmtId="0" fontId="8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18" fillId="0" borderId="0" xfId="0" applyFont="1"/>
    <xf numFmtId="0" fontId="19" fillId="0" borderId="2" xfId="0" applyFont="1" applyBorder="1" applyAlignment="1">
      <alignment horizontal="center" vertical="center" wrapText="1"/>
    </xf>
    <xf numFmtId="0" fontId="19" fillId="0" borderId="2" xfId="6" applyFont="1" applyBorder="1" applyAlignment="1">
      <alignment horizontal="left" vertical="center"/>
    </xf>
    <xf numFmtId="0" fontId="19" fillId="0" borderId="2" xfId="6" applyFont="1" applyBorder="1" applyAlignment="1">
      <alignment horizontal="center" vertical="center"/>
    </xf>
    <xf numFmtId="1" fontId="19" fillId="0" borderId="2" xfId="4" applyNumberFormat="1" applyFont="1" applyBorder="1" applyAlignment="1">
      <alignment horizontal="center" vertical="center" wrapText="1"/>
    </xf>
    <xf numFmtId="165" fontId="20" fillId="0" borderId="2" xfId="1" applyNumberFormat="1" applyFont="1" applyFill="1" applyBorder="1" applyAlignment="1">
      <alignment horizontal="center" vertical="center" wrapText="1"/>
    </xf>
    <xf numFmtId="166" fontId="19" fillId="0" borderId="2" xfId="1" applyNumberFormat="1" applyFont="1" applyFill="1" applyBorder="1" applyAlignment="1">
      <alignment horizontal="center" vertical="center" wrapText="1"/>
    </xf>
    <xf numFmtId="0" fontId="20" fillId="0" borderId="2" xfId="6" applyFont="1" applyBorder="1" applyAlignment="1">
      <alignment horizontal="center" vertical="center"/>
    </xf>
    <xf numFmtId="166" fontId="20" fillId="0" borderId="2" xfId="1" applyNumberFormat="1" applyFont="1" applyFill="1" applyBorder="1" applyAlignment="1">
      <alignment horizontal="center" vertical="center" wrapText="1"/>
    </xf>
    <xf numFmtId="0" fontId="21" fillId="0" borderId="0" xfId="0" applyFont="1"/>
    <xf numFmtId="0" fontId="18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14" fillId="0" borderId="2" xfId="0" applyFont="1" applyBorder="1" applyAlignment="1">
      <alignment horizontal="center" vertical="center"/>
    </xf>
    <xf numFmtId="0" fontId="16" fillId="0" borderId="2" xfId="4" applyFont="1" applyBorder="1" applyAlignment="1">
      <alignment horizontal="center" vertical="center" wrapText="1"/>
    </xf>
    <xf numFmtId="166" fontId="16" fillId="0" borderId="2" xfId="4" applyNumberFormat="1" applyFont="1" applyBorder="1" applyAlignment="1">
      <alignment horizontal="center" vertical="center" wrapText="1"/>
    </xf>
    <xf numFmtId="166" fontId="13" fillId="0" borderId="2" xfId="1" applyNumberFormat="1" applyFont="1" applyFill="1" applyBorder="1" applyAlignment="1">
      <alignment horizontal="center" vertical="center" wrapText="1"/>
    </xf>
    <xf numFmtId="166" fontId="16" fillId="0" borderId="2" xfId="1" applyNumberFormat="1" applyFont="1" applyFill="1" applyBorder="1" applyAlignment="1">
      <alignment horizontal="center" vertical="center" wrapText="1"/>
    </xf>
    <xf numFmtId="166" fontId="19" fillId="0" borderId="2" xfId="1" applyNumberFormat="1" applyFont="1" applyFill="1" applyBorder="1" applyAlignment="1">
      <alignment horizontal="center" vertical="center"/>
    </xf>
    <xf numFmtId="0" fontId="22" fillId="0" borderId="0" xfId="0" applyFont="1"/>
    <xf numFmtId="0" fontId="22" fillId="0" borderId="0" xfId="0" applyFont="1" applyAlignment="1">
      <alignment vertical="center"/>
    </xf>
    <xf numFmtId="166" fontId="16" fillId="0" borderId="5" xfId="1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left"/>
    </xf>
    <xf numFmtId="0" fontId="0" fillId="0" borderId="0" xfId="0" applyAlignment="1">
      <alignment horizontal="left"/>
    </xf>
    <xf numFmtId="0" fontId="15" fillId="0" borderId="2" xfId="0" applyFont="1" applyBorder="1" applyAlignment="1">
      <alignment horizontal="center" vertical="center" wrapText="1"/>
    </xf>
    <xf numFmtId="168" fontId="15" fillId="0" borderId="2" xfId="0" applyNumberFormat="1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166" fontId="15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2" xfId="6" applyFont="1" applyBorder="1" applyAlignment="1">
      <alignment horizontal="left" vertical="center"/>
    </xf>
    <xf numFmtId="0" fontId="16" fillId="0" borderId="2" xfId="6" applyFont="1" applyBorder="1" applyAlignment="1">
      <alignment horizontal="center" vertical="center"/>
    </xf>
    <xf numFmtId="0" fontId="16" fillId="0" borderId="2" xfId="6" applyFont="1" applyBorder="1" applyAlignment="1">
      <alignment horizontal="left" vertical="center"/>
    </xf>
    <xf numFmtId="0" fontId="13" fillId="0" borderId="2" xfId="6" applyFont="1" applyBorder="1" applyAlignment="1">
      <alignment horizontal="center" vertical="center"/>
    </xf>
    <xf numFmtId="166" fontId="0" fillId="0" borderId="0" xfId="0" applyNumberFormat="1" applyAlignment="1">
      <alignment horizontal="left"/>
    </xf>
    <xf numFmtId="165" fontId="16" fillId="0" borderId="2" xfId="1" applyNumberFormat="1" applyFont="1" applyFill="1" applyBorder="1" applyAlignment="1">
      <alignment horizontal="center" vertical="center" wrapText="1"/>
    </xf>
    <xf numFmtId="0" fontId="16" fillId="0" borderId="2" xfId="6" applyFont="1" applyBorder="1" applyAlignment="1">
      <alignment horizontal="left" vertical="center" wrapText="1"/>
    </xf>
    <xf numFmtId="165" fontId="13" fillId="0" borderId="2" xfId="1" applyNumberFormat="1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6" fillId="0" borderId="5" xfId="6" applyFont="1" applyBorder="1" applyAlignment="1">
      <alignment horizontal="left" vertical="center"/>
    </xf>
    <xf numFmtId="0" fontId="16" fillId="0" borderId="5" xfId="6" applyFont="1" applyBorder="1" applyAlignment="1">
      <alignment horizontal="center" vertical="center"/>
    </xf>
    <xf numFmtId="164" fontId="14" fillId="0" borderId="0" xfId="1" applyFont="1" applyFill="1" applyBorder="1" applyAlignment="1">
      <alignment horizontal="right" vertical="center"/>
    </xf>
    <xf numFmtId="3" fontId="0" fillId="0" borderId="0" xfId="0" applyNumberFormat="1" applyAlignment="1">
      <alignment horizontal="left"/>
    </xf>
    <xf numFmtId="1" fontId="20" fillId="0" borderId="2" xfId="4" applyNumberFormat="1" applyFont="1" applyBorder="1" applyAlignment="1">
      <alignment horizontal="right" vertical="center" wrapText="1"/>
    </xf>
    <xf numFmtId="0" fontId="16" fillId="0" borderId="2" xfId="6" applyFont="1" applyBorder="1" applyAlignment="1">
      <alignment horizontal="right" vertical="center"/>
    </xf>
    <xf numFmtId="166" fontId="19" fillId="0" borderId="2" xfId="1" applyNumberFormat="1" applyFont="1" applyFill="1" applyBorder="1" applyAlignment="1">
      <alignment horizontal="right" vertical="center" wrapText="1"/>
    </xf>
    <xf numFmtId="166" fontId="20" fillId="0" borderId="2" xfId="1" applyNumberFormat="1" applyFont="1" applyFill="1" applyBorder="1" applyAlignment="1">
      <alignment horizontal="right" vertical="center" wrapText="1"/>
    </xf>
    <xf numFmtId="0" fontId="13" fillId="0" borderId="2" xfId="6" applyFont="1" applyBorder="1" applyAlignment="1">
      <alignment horizontal="right" vertical="center"/>
    </xf>
    <xf numFmtId="0" fontId="16" fillId="0" borderId="5" xfId="6" applyFont="1" applyBorder="1" applyAlignment="1">
      <alignment horizontal="right" vertical="center"/>
    </xf>
    <xf numFmtId="0" fontId="20" fillId="0" borderId="2" xfId="6" applyFont="1" applyBorder="1" applyAlignment="1">
      <alignment horizontal="right" vertical="center"/>
    </xf>
    <xf numFmtId="9" fontId="16" fillId="0" borderId="2" xfId="45" applyFont="1" applyFill="1" applyBorder="1" applyAlignment="1">
      <alignment horizontal="center" vertical="center" wrapText="1"/>
    </xf>
    <xf numFmtId="164" fontId="20" fillId="0" borderId="2" xfId="1" applyFont="1" applyFill="1" applyBorder="1" applyAlignment="1">
      <alignment horizontal="center" vertical="center" wrapText="1"/>
    </xf>
    <xf numFmtId="9" fontId="16" fillId="0" borderId="5" xfId="45" applyFont="1" applyFill="1" applyBorder="1" applyAlignment="1">
      <alignment horizontal="center" vertical="center" wrapText="1"/>
    </xf>
    <xf numFmtId="3" fontId="15" fillId="0" borderId="1" xfId="2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64" fontId="15" fillId="0" borderId="3" xfId="3" applyFont="1" applyFill="1" applyBorder="1" applyAlignment="1">
      <alignment horizontal="center" vertical="center" wrapText="1"/>
    </xf>
    <xf numFmtId="164" fontId="15" fillId="0" borderId="4" xfId="3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</cellXfs>
  <cellStyles count="46">
    <cellStyle name="_x000d__x000a_JournalTemplate=C:\COMFO\CTALK\JOURSTD.TPL_x000d__x000a_LbStateAddress=3 3 0 251 1 89 2 311_x000d__x000a_LbStateJou 2" xfId="18"/>
    <cellStyle name="Comma" xfId="1" builtinId="3"/>
    <cellStyle name="Comma 10" xfId="11"/>
    <cellStyle name="Comma 10 2 4" xfId="13"/>
    <cellStyle name="Comma 2" xfId="34"/>
    <cellStyle name="Comma 2 3" xfId="32"/>
    <cellStyle name="Comma 2 3 2" xfId="33"/>
    <cellStyle name="Comma 22" xfId="19"/>
    <cellStyle name="Comma 23 10" xfId="35"/>
    <cellStyle name="Comma 27" xfId="8"/>
    <cellStyle name="Comma 3" xfId="43"/>
    <cellStyle name="Comma 3 2 2 2" xfId="25"/>
    <cellStyle name="Comma 3 3" xfId="9"/>
    <cellStyle name="Comma 30" xfId="14"/>
    <cellStyle name="Comma 4" xfId="29"/>
    <cellStyle name="Comma 4 2" xfId="3"/>
    <cellStyle name="Ledger 17 x 11 in" xfId="26"/>
    <cellStyle name="Normal" xfId="0" builtinId="0"/>
    <cellStyle name="Normal 11" xfId="37"/>
    <cellStyle name="Normal 11 2" xfId="22"/>
    <cellStyle name="Normal 166" xfId="21"/>
    <cellStyle name="Normal 17" xfId="5"/>
    <cellStyle name="Normal 2" xfId="7"/>
    <cellStyle name="Normal 2 10" xfId="17"/>
    <cellStyle name="Normal 2 14" xfId="12"/>
    <cellStyle name="Normal 2 2" xfId="23"/>
    <cellStyle name="Normal 2 2 2 2" xfId="41"/>
    <cellStyle name="Normal 2 4 2" xfId="36"/>
    <cellStyle name="Normal 2 5" xfId="24"/>
    <cellStyle name="Normal 29" xfId="15"/>
    <cellStyle name="Normal 3" xfId="44"/>
    <cellStyle name="Normal 3 2" xfId="2"/>
    <cellStyle name="Normal 3 2 2" xfId="31"/>
    <cellStyle name="Normal 3 2 2 2" xfId="38"/>
    <cellStyle name="Normal 3 2 3" xfId="40"/>
    <cellStyle name="Normal 3 4" xfId="42"/>
    <cellStyle name="Normal 4" xfId="20"/>
    <cellStyle name="Normal 4 3" xfId="39"/>
    <cellStyle name="Normal 4 4" xfId="16"/>
    <cellStyle name="Normal 5 2" xfId="27"/>
    <cellStyle name="Normal 5 3 2_Chi tieu KH ATTP nam 2017 chia huyen20-10" xfId="28"/>
    <cellStyle name="Normal 5 4" xfId="30"/>
    <cellStyle name="Normal 7" xfId="4"/>
    <cellStyle name="Normal 7 2" xfId="10"/>
    <cellStyle name="Normal_Chi tieu PTSNYT và hoat dong tinh 2009_KH 2012 Nganh Y te" xfId="6"/>
    <cellStyle name="Percent" xfId="4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&#7918;%20LI&#7878;U%20N&#258;M%202025\C&#244;ng%20khai%20thu%20chi%20ng&#226;n%20s&#225;ch,%20ngu&#7891;n%20thu%20n&#259;m%202024+%20Ph&#226;n%20b&#7893;%20DTNS%20n&#259;m%202025\C&#244;ng%20khai%20ngu&#7891;n%20thu%202024%20+%20Ph&#226;n%20b&#7893;%20ngu&#7891;n%20thu%20d&#7883;ch%20v&#7909;%20n&#259;m%202025\T&#7893;ng%20h&#7907;p%20n&#259;m%20202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XXX"/>
      <sheetName val="Tổng hơp"/>
      <sheetName val=" THBH Q I"/>
      <sheetName val="THBH QUY II"/>
      <sheetName val="THBH QUY III"/>
      <sheetName val="THBH QUY IV"/>
      <sheetName val="CA NĂM 2024"/>
    </sheetNames>
    <sheetDataSet>
      <sheetData sheetId="0"/>
      <sheetData sheetId="1"/>
      <sheetData sheetId="2"/>
      <sheetData sheetId="3"/>
      <sheetData sheetId="4"/>
      <sheetData sheetId="5"/>
      <sheetData sheetId="6">
        <row r="9">
          <cell r="S9">
            <v>14631841239.204002</v>
          </cell>
        </row>
        <row r="21">
          <cell r="S21">
            <v>4259229830.625</v>
          </cell>
        </row>
        <row r="24">
          <cell r="S24">
            <v>17436989965.657501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2"/>
  <sheetViews>
    <sheetView tabSelected="1" view="pageBreakPreview" topLeftCell="A58" zoomScaleNormal="100" zoomScaleSheetLayoutView="100" workbookViewId="0">
      <selection activeCell="G70" sqref="G70"/>
    </sheetView>
  </sheetViews>
  <sheetFormatPr defaultRowHeight="15" x14ac:dyDescent="0.25"/>
  <cols>
    <col min="1" max="1" width="5.7109375" customWidth="1"/>
    <col min="2" max="2" width="27.42578125" customWidth="1"/>
    <col min="3" max="3" width="10.28515625" customWidth="1"/>
    <col min="4" max="4" width="10" customWidth="1"/>
    <col min="5" max="5" width="9.5703125" customWidth="1"/>
    <col min="6" max="6" width="8.42578125" customWidth="1"/>
    <col min="7" max="7" width="11" customWidth="1"/>
    <col min="8" max="8" width="17.42578125" customWidth="1"/>
    <col min="9" max="9" width="15.42578125" style="26" customWidth="1"/>
    <col min="10" max="10" width="13.85546875" customWidth="1"/>
  </cols>
  <sheetData>
    <row r="1" spans="1:9" s="23" customFormat="1" ht="18.75" customHeight="1" x14ac:dyDescent="0.25">
      <c r="A1" s="56" t="s">
        <v>63</v>
      </c>
      <c r="B1" s="56"/>
      <c r="C1" s="56"/>
      <c r="D1" s="56"/>
      <c r="E1" s="56"/>
      <c r="F1" s="56"/>
      <c r="G1" s="56"/>
      <c r="H1" s="56"/>
      <c r="I1" s="22"/>
    </row>
    <row r="2" spans="1:9" s="20" customFormat="1" ht="18.75" customHeight="1" x14ac:dyDescent="0.25">
      <c r="A2" s="61" t="s">
        <v>65</v>
      </c>
      <c r="B2" s="61"/>
      <c r="C2" s="61"/>
      <c r="D2" s="61"/>
      <c r="E2" s="61"/>
      <c r="F2" s="61"/>
      <c r="G2" s="61"/>
      <c r="H2" s="61"/>
      <c r="I2" s="24"/>
    </row>
    <row r="3" spans="1:9" s="19" customFormat="1" x14ac:dyDescent="0.25">
      <c r="I3" s="25"/>
    </row>
    <row r="4" spans="1:9" ht="24" customHeight="1" x14ac:dyDescent="0.25">
      <c r="A4" s="57" t="s">
        <v>0</v>
      </c>
      <c r="B4" s="57" t="s">
        <v>1</v>
      </c>
      <c r="C4" s="57" t="s">
        <v>2</v>
      </c>
      <c r="D4" s="60" t="s">
        <v>62</v>
      </c>
      <c r="E4" s="58" t="s">
        <v>51</v>
      </c>
      <c r="F4" s="58" t="s">
        <v>50</v>
      </c>
      <c r="G4" s="55" t="s">
        <v>64</v>
      </c>
      <c r="H4" s="55" t="s">
        <v>49</v>
      </c>
    </row>
    <row r="5" spans="1:9" ht="56.25" customHeight="1" x14ac:dyDescent="0.25">
      <c r="A5" s="57"/>
      <c r="B5" s="57"/>
      <c r="C5" s="57"/>
      <c r="D5" s="60"/>
      <c r="E5" s="59"/>
      <c r="F5" s="59"/>
      <c r="G5" s="55"/>
      <c r="H5" s="55"/>
    </row>
    <row r="6" spans="1:9" x14ac:dyDescent="0.25">
      <c r="A6" s="27" t="s">
        <v>9</v>
      </c>
      <c r="B6" s="28" t="s">
        <v>10</v>
      </c>
      <c r="C6" s="29"/>
      <c r="D6" s="29"/>
      <c r="E6" s="13"/>
      <c r="F6" s="13"/>
      <c r="G6" s="13"/>
      <c r="H6" s="30">
        <f>H10+H39+H66</f>
        <v>36328061035.486504</v>
      </c>
      <c r="I6" s="44"/>
    </row>
    <row r="7" spans="1:9" x14ac:dyDescent="0.25">
      <c r="A7" s="31">
        <v>1</v>
      </c>
      <c r="B7" s="32" t="s">
        <v>11</v>
      </c>
      <c r="C7" s="33" t="s">
        <v>12</v>
      </c>
      <c r="D7" s="33"/>
      <c r="E7" s="14"/>
      <c r="F7" s="14"/>
      <c r="G7" s="14"/>
      <c r="H7" s="14"/>
    </row>
    <row r="8" spans="1:9" x14ac:dyDescent="0.25">
      <c r="A8" s="31"/>
      <c r="B8" s="34" t="s">
        <v>13</v>
      </c>
      <c r="C8" s="33" t="s">
        <v>12</v>
      </c>
      <c r="D8" s="33">
        <v>130</v>
      </c>
      <c r="E8" s="14">
        <v>130</v>
      </c>
      <c r="F8" s="14"/>
      <c r="G8" s="15">
        <v>130</v>
      </c>
      <c r="H8" s="15"/>
    </row>
    <row r="9" spans="1:9" x14ac:dyDescent="0.25">
      <c r="A9" s="31"/>
      <c r="B9" s="34" t="s">
        <v>14</v>
      </c>
      <c r="C9" s="33" t="s">
        <v>12</v>
      </c>
      <c r="D9" s="33">
        <v>214</v>
      </c>
      <c r="E9" s="14">
        <v>214</v>
      </c>
      <c r="F9" s="14"/>
      <c r="G9" s="15">
        <v>212</v>
      </c>
      <c r="H9" s="15"/>
    </row>
    <row r="10" spans="1:9" x14ac:dyDescent="0.25">
      <c r="A10" s="31">
        <v>2</v>
      </c>
      <c r="B10" s="32" t="s">
        <v>15</v>
      </c>
      <c r="C10" s="35"/>
      <c r="D10" s="35"/>
      <c r="E10" s="16"/>
      <c r="F10" s="16"/>
      <c r="G10" s="16"/>
      <c r="H10" s="16">
        <f>'[1]CA NĂM 2024'!$S$9</f>
        <v>14631841239.204002</v>
      </c>
      <c r="I10" s="36"/>
    </row>
    <row r="11" spans="1:9" x14ac:dyDescent="0.25">
      <c r="A11" s="31">
        <v>2.1</v>
      </c>
      <c r="B11" s="32" t="s">
        <v>44</v>
      </c>
      <c r="C11" s="35"/>
      <c r="D11" s="35"/>
      <c r="E11" s="16"/>
      <c r="F11" s="16"/>
      <c r="G11" s="16"/>
      <c r="H11" s="16">
        <f>H10/(G21+G30)</f>
        <v>400504.77614255424</v>
      </c>
    </row>
    <row r="12" spans="1:9" x14ac:dyDescent="0.25">
      <c r="A12" s="31" t="s">
        <v>7</v>
      </c>
      <c r="B12" s="32" t="s">
        <v>16</v>
      </c>
      <c r="C12" s="35" t="s">
        <v>6</v>
      </c>
      <c r="D12" s="16">
        <f>SUM(D13:D20)</f>
        <v>49700</v>
      </c>
      <c r="E12" s="16">
        <f>SUM(E13:E20)</f>
        <v>48674</v>
      </c>
      <c r="F12" s="16"/>
      <c r="G12" s="16">
        <f>SUM(G13:G20)</f>
        <v>50470.350000000006</v>
      </c>
      <c r="H12" s="16"/>
    </row>
    <row r="13" spans="1:9" x14ac:dyDescent="0.25">
      <c r="A13" s="31"/>
      <c r="B13" s="34" t="s">
        <v>17</v>
      </c>
      <c r="C13" s="33" t="s">
        <v>6</v>
      </c>
      <c r="D13" s="17">
        <v>10800</v>
      </c>
      <c r="E13" s="17">
        <v>10520</v>
      </c>
      <c r="F13" s="52">
        <f>E13/D13</f>
        <v>0.97407407407407409</v>
      </c>
      <c r="G13" s="17">
        <v>11046</v>
      </c>
      <c r="H13" s="17"/>
    </row>
    <row r="14" spans="1:9" x14ac:dyDescent="0.25">
      <c r="A14" s="31"/>
      <c r="B14" s="34" t="s">
        <v>18</v>
      </c>
      <c r="C14" s="33" t="s">
        <v>6</v>
      </c>
      <c r="D14" s="17">
        <v>9500</v>
      </c>
      <c r="E14" s="17">
        <v>8859</v>
      </c>
      <c r="F14" s="52">
        <f t="shared" ref="F14:F20" si="0">E14/D14</f>
        <v>0.93252631578947365</v>
      </c>
      <c r="G14" s="17">
        <v>9301.9500000000007</v>
      </c>
      <c r="H14" s="17"/>
    </row>
    <row r="15" spans="1:9" x14ac:dyDescent="0.25">
      <c r="A15" s="31"/>
      <c r="B15" s="34" t="s">
        <v>19</v>
      </c>
      <c r="C15" s="33" t="s">
        <v>6</v>
      </c>
      <c r="D15" s="17">
        <v>300</v>
      </c>
      <c r="E15" s="17">
        <v>607</v>
      </c>
      <c r="F15" s="52">
        <f t="shared" si="0"/>
        <v>2.0233333333333334</v>
      </c>
      <c r="G15" s="17">
        <v>0</v>
      </c>
      <c r="H15" s="17"/>
    </row>
    <row r="16" spans="1:9" x14ac:dyDescent="0.25">
      <c r="A16" s="31"/>
      <c r="B16" s="34" t="s">
        <v>20</v>
      </c>
      <c r="C16" s="33" t="s">
        <v>6</v>
      </c>
      <c r="D16" s="17">
        <v>2300</v>
      </c>
      <c r="E16" s="17">
        <v>2318</v>
      </c>
      <c r="F16" s="52">
        <f t="shared" si="0"/>
        <v>1.0078260869565216</v>
      </c>
      <c r="G16" s="17">
        <v>2433.9</v>
      </c>
      <c r="H16" s="17"/>
    </row>
    <row r="17" spans="1:9" x14ac:dyDescent="0.25">
      <c r="A17" s="31"/>
      <c r="B17" s="34" t="s">
        <v>21</v>
      </c>
      <c r="C17" s="33" t="s">
        <v>6</v>
      </c>
      <c r="D17" s="17">
        <v>5100</v>
      </c>
      <c r="E17" s="17">
        <v>5341</v>
      </c>
      <c r="F17" s="52">
        <f t="shared" si="0"/>
        <v>1.0472549019607844</v>
      </c>
      <c r="G17" s="17">
        <v>5608.05</v>
      </c>
      <c r="H17" s="17"/>
    </row>
    <row r="18" spans="1:9" x14ac:dyDescent="0.25">
      <c r="A18" s="31"/>
      <c r="B18" s="34" t="s">
        <v>22</v>
      </c>
      <c r="C18" s="33" t="s">
        <v>6</v>
      </c>
      <c r="D18" s="17">
        <v>17100</v>
      </c>
      <c r="E18" s="17">
        <v>16092</v>
      </c>
      <c r="F18" s="52">
        <f t="shared" si="0"/>
        <v>0.94105263157894736</v>
      </c>
      <c r="G18" s="17">
        <v>16896.599999999999</v>
      </c>
      <c r="H18" s="17"/>
    </row>
    <row r="19" spans="1:9" x14ac:dyDescent="0.25">
      <c r="A19" s="31"/>
      <c r="B19" s="38" t="s">
        <v>23</v>
      </c>
      <c r="C19" s="33" t="s">
        <v>6</v>
      </c>
      <c r="D19" s="17">
        <v>1900</v>
      </c>
      <c r="E19" s="17">
        <v>2106</v>
      </c>
      <c r="F19" s="52">
        <f t="shared" si="0"/>
        <v>1.108421052631579</v>
      </c>
      <c r="G19" s="17">
        <v>2211.3000000000002</v>
      </c>
      <c r="H19" s="17"/>
    </row>
    <row r="20" spans="1:9" x14ac:dyDescent="0.25">
      <c r="A20" s="31"/>
      <c r="B20" s="34" t="s">
        <v>24</v>
      </c>
      <c r="C20" s="33" t="s">
        <v>6</v>
      </c>
      <c r="D20" s="17">
        <v>2700</v>
      </c>
      <c r="E20" s="17">
        <v>2831</v>
      </c>
      <c r="F20" s="52">
        <f t="shared" si="0"/>
        <v>1.0485185185185186</v>
      </c>
      <c r="G20" s="17">
        <v>2972.55</v>
      </c>
      <c r="H20" s="17"/>
    </row>
    <row r="21" spans="1:9" s="1" customFormat="1" x14ac:dyDescent="0.25">
      <c r="A21" s="31" t="s">
        <v>7</v>
      </c>
      <c r="B21" s="32" t="s">
        <v>27</v>
      </c>
      <c r="C21" s="35" t="s">
        <v>6</v>
      </c>
      <c r="D21" s="16">
        <f>SUM(D22:D29)</f>
        <v>35500</v>
      </c>
      <c r="E21" s="16">
        <f>SUM(E22:E29)</f>
        <v>35040</v>
      </c>
      <c r="F21" s="39"/>
      <c r="G21" s="16">
        <f>SUM(G22:G29)</f>
        <v>36298.499999999993</v>
      </c>
      <c r="H21" s="16">
        <f>SUM(H22:H29)</f>
        <v>14537722616.810505</v>
      </c>
      <c r="I21" s="36"/>
    </row>
    <row r="22" spans="1:9" x14ac:dyDescent="0.25">
      <c r="A22" s="31"/>
      <c r="B22" s="34" t="s">
        <v>17</v>
      </c>
      <c r="C22" s="33" t="s">
        <v>6</v>
      </c>
      <c r="D22" s="17">
        <v>6040</v>
      </c>
      <c r="E22" s="17">
        <v>5414</v>
      </c>
      <c r="F22" s="52">
        <f t="shared" ref="F22:F29" si="1">E22/D22</f>
        <v>0.89635761589403973</v>
      </c>
      <c r="G22" s="17">
        <v>5684.7</v>
      </c>
      <c r="H22" s="17">
        <f>G22*H11</f>
        <v>2276749500.9375782</v>
      </c>
    </row>
    <row r="23" spans="1:9" x14ac:dyDescent="0.25">
      <c r="A23" s="31"/>
      <c r="B23" s="34" t="s">
        <v>18</v>
      </c>
      <c r="C23" s="33" t="s">
        <v>6</v>
      </c>
      <c r="D23" s="17">
        <v>5810</v>
      </c>
      <c r="E23" s="17">
        <v>5380</v>
      </c>
      <c r="F23" s="52">
        <f t="shared" si="1"/>
        <v>0.9259896729776248</v>
      </c>
      <c r="G23" s="17">
        <v>5649</v>
      </c>
      <c r="H23" s="17">
        <f>G23*H11</f>
        <v>2262451480.4292889</v>
      </c>
    </row>
    <row r="24" spans="1:9" x14ac:dyDescent="0.25">
      <c r="A24" s="31"/>
      <c r="B24" s="34" t="s">
        <v>19</v>
      </c>
      <c r="C24" s="33" t="s">
        <v>6</v>
      </c>
      <c r="D24" s="17">
        <v>200</v>
      </c>
      <c r="E24" s="17">
        <v>470</v>
      </c>
      <c r="F24" s="52">
        <f t="shared" si="1"/>
        <v>2.35</v>
      </c>
      <c r="G24" s="17" t="s">
        <v>52</v>
      </c>
      <c r="H24" s="17"/>
    </row>
    <row r="25" spans="1:9" x14ac:dyDescent="0.25">
      <c r="A25" s="31"/>
      <c r="B25" s="34" t="s">
        <v>20</v>
      </c>
      <c r="C25" s="33" t="s">
        <v>6</v>
      </c>
      <c r="D25" s="17">
        <v>1150</v>
      </c>
      <c r="E25" s="17">
        <v>1093</v>
      </c>
      <c r="F25" s="52">
        <f t="shared" si="1"/>
        <v>0.95043478260869563</v>
      </c>
      <c r="G25" s="17">
        <v>1147.6500000000001</v>
      </c>
      <c r="H25" s="17">
        <f>G25*H11</f>
        <v>459639306.34000242</v>
      </c>
    </row>
    <row r="26" spans="1:9" x14ac:dyDescent="0.25">
      <c r="A26" s="31"/>
      <c r="B26" s="34" t="s">
        <v>21</v>
      </c>
      <c r="C26" s="33" t="s">
        <v>6</v>
      </c>
      <c r="D26" s="17">
        <v>3970</v>
      </c>
      <c r="E26" s="17">
        <v>4610</v>
      </c>
      <c r="F26" s="52">
        <f t="shared" si="1"/>
        <v>1.1612090680100755</v>
      </c>
      <c r="G26" s="17">
        <v>4840.5</v>
      </c>
      <c r="H26" s="17">
        <f>G26*H11</f>
        <v>1938643368.9180338</v>
      </c>
    </row>
    <row r="27" spans="1:9" x14ac:dyDescent="0.25">
      <c r="A27" s="31"/>
      <c r="B27" s="34" t="s">
        <v>22</v>
      </c>
      <c r="C27" s="33" t="s">
        <v>6</v>
      </c>
      <c r="D27" s="17">
        <v>15050</v>
      </c>
      <c r="E27" s="17">
        <v>14602</v>
      </c>
      <c r="F27" s="52">
        <f t="shared" si="1"/>
        <v>0.97023255813953491</v>
      </c>
      <c r="G27" s="17">
        <v>15332.1</v>
      </c>
      <c r="H27" s="17">
        <f>H11*G27</f>
        <v>6140579278.2952557</v>
      </c>
    </row>
    <row r="28" spans="1:9" x14ac:dyDescent="0.25">
      <c r="A28" s="31"/>
      <c r="B28" s="38" t="s">
        <v>23</v>
      </c>
      <c r="C28" s="33" t="s">
        <v>6</v>
      </c>
      <c r="D28" s="17">
        <v>1000</v>
      </c>
      <c r="E28" s="17">
        <v>887</v>
      </c>
      <c r="F28" s="52">
        <f>E28/D28</f>
        <v>0.88700000000000001</v>
      </c>
      <c r="G28" s="17">
        <v>931.35</v>
      </c>
      <c r="H28" s="17">
        <f>G28*H11</f>
        <v>373010123.26036793</v>
      </c>
    </row>
    <row r="29" spans="1:9" x14ac:dyDescent="0.25">
      <c r="A29" s="31"/>
      <c r="B29" s="34" t="s">
        <v>24</v>
      </c>
      <c r="C29" s="33" t="s">
        <v>6</v>
      </c>
      <c r="D29" s="17">
        <v>2280</v>
      </c>
      <c r="E29" s="17">
        <v>2584</v>
      </c>
      <c r="F29" s="52">
        <f t="shared" si="1"/>
        <v>1.1333333333333333</v>
      </c>
      <c r="G29" s="17">
        <v>2713.2</v>
      </c>
      <c r="H29" s="17">
        <f>G29*H11</f>
        <v>1086649558.6299782</v>
      </c>
    </row>
    <row r="30" spans="1:9" s="1" customFormat="1" ht="14.25" x14ac:dyDescent="0.2">
      <c r="A30" s="2" t="s">
        <v>42</v>
      </c>
      <c r="B30" s="3" t="s">
        <v>26</v>
      </c>
      <c r="C30" s="4" t="s">
        <v>6</v>
      </c>
      <c r="D30" s="47">
        <f t="shared" ref="D30:F30" si="2">SUM(D31:D38)</f>
        <v>235</v>
      </c>
      <c r="E30" s="47">
        <f t="shared" si="2"/>
        <v>112</v>
      </c>
      <c r="F30" s="7">
        <f t="shared" si="2"/>
        <v>2.0708333333333333</v>
      </c>
      <c r="G30" s="7">
        <f>SUM(G31:G38)</f>
        <v>235</v>
      </c>
      <c r="H30" s="7">
        <f>SUM(H31:H38)</f>
        <v>94118622.393500254</v>
      </c>
      <c r="I30" s="11"/>
    </row>
    <row r="31" spans="1:9" s="10" customFormat="1" x14ac:dyDescent="0.25">
      <c r="A31" s="2"/>
      <c r="B31" s="34" t="s">
        <v>53</v>
      </c>
      <c r="C31" s="8" t="s">
        <v>6</v>
      </c>
      <c r="D31" s="51">
        <v>0</v>
      </c>
      <c r="E31" s="45">
        <v>0</v>
      </c>
      <c r="F31" s="17"/>
      <c r="G31" s="9">
        <v>0</v>
      </c>
      <c r="H31" s="9">
        <f>G31*H11</f>
        <v>0</v>
      </c>
      <c r="I31" s="12"/>
    </row>
    <row r="32" spans="1:9" s="10" customFormat="1" x14ac:dyDescent="0.25">
      <c r="A32" s="2"/>
      <c r="B32" s="34" t="s">
        <v>54</v>
      </c>
      <c r="C32" s="8" t="s">
        <v>6</v>
      </c>
      <c r="D32" s="51">
        <v>20</v>
      </c>
      <c r="E32" s="45">
        <v>0</v>
      </c>
      <c r="F32" s="17">
        <f t="shared" ref="F32:F38" si="3">E32/D32</f>
        <v>0</v>
      </c>
      <c r="G32" s="9">
        <v>20</v>
      </c>
      <c r="H32" s="9">
        <f>G32*H11</f>
        <v>8010095.5228510853</v>
      </c>
      <c r="I32" s="12"/>
    </row>
    <row r="33" spans="1:9" s="10" customFormat="1" x14ac:dyDescent="0.25">
      <c r="A33" s="2"/>
      <c r="B33" s="34" t="s">
        <v>55</v>
      </c>
      <c r="C33" s="8" t="s">
        <v>6</v>
      </c>
      <c r="D33" s="51">
        <v>40</v>
      </c>
      <c r="E33" s="45">
        <v>12</v>
      </c>
      <c r="F33" s="52">
        <f t="shared" si="3"/>
        <v>0.3</v>
      </c>
      <c r="G33" s="9">
        <v>40</v>
      </c>
      <c r="H33" s="9">
        <f>G33*H11</f>
        <v>16020191.045702171</v>
      </c>
      <c r="I33" s="12"/>
    </row>
    <row r="34" spans="1:9" s="10" customFormat="1" x14ac:dyDescent="0.25">
      <c r="A34" s="2"/>
      <c r="B34" s="34" t="s">
        <v>56</v>
      </c>
      <c r="C34" s="8" t="s">
        <v>6</v>
      </c>
      <c r="D34" s="51">
        <v>40</v>
      </c>
      <c r="E34" s="45">
        <v>20</v>
      </c>
      <c r="F34" s="52">
        <f t="shared" si="3"/>
        <v>0.5</v>
      </c>
      <c r="G34" s="9">
        <v>40</v>
      </c>
      <c r="H34" s="9">
        <f>G34*H11</f>
        <v>16020191.045702171</v>
      </c>
      <c r="I34" s="12"/>
    </row>
    <row r="35" spans="1:9" s="10" customFormat="1" x14ac:dyDescent="0.25">
      <c r="A35" s="2"/>
      <c r="B35" s="34" t="s">
        <v>57</v>
      </c>
      <c r="C35" s="8" t="s">
        <v>6</v>
      </c>
      <c r="D35" s="51">
        <v>80</v>
      </c>
      <c r="E35" s="45">
        <v>75</v>
      </c>
      <c r="F35" s="52">
        <f t="shared" si="3"/>
        <v>0.9375</v>
      </c>
      <c r="G35" s="9">
        <v>80</v>
      </c>
      <c r="H35" s="9">
        <f>G35*H11</f>
        <v>32040382.091404341</v>
      </c>
      <c r="I35" s="12"/>
    </row>
    <row r="36" spans="1:9" s="10" customFormat="1" x14ac:dyDescent="0.25">
      <c r="A36" s="2"/>
      <c r="B36" s="34" t="s">
        <v>58</v>
      </c>
      <c r="C36" s="8" t="s">
        <v>6</v>
      </c>
      <c r="D36" s="51">
        <v>20</v>
      </c>
      <c r="E36" s="45">
        <v>0</v>
      </c>
      <c r="F36" s="52">
        <f t="shared" si="3"/>
        <v>0</v>
      </c>
      <c r="G36" s="9">
        <v>20</v>
      </c>
      <c r="H36" s="9">
        <f>G36*H11</f>
        <v>8010095.5228510853</v>
      </c>
      <c r="I36" s="12"/>
    </row>
    <row r="37" spans="1:9" s="10" customFormat="1" x14ac:dyDescent="0.25">
      <c r="A37" s="2"/>
      <c r="B37" s="34" t="s">
        <v>3</v>
      </c>
      <c r="C37" s="8" t="s">
        <v>6</v>
      </c>
      <c r="D37" s="51">
        <v>20</v>
      </c>
      <c r="E37" s="45">
        <v>0</v>
      </c>
      <c r="F37" s="52">
        <f t="shared" si="3"/>
        <v>0</v>
      </c>
      <c r="G37" s="9">
        <v>20</v>
      </c>
      <c r="H37" s="9">
        <f>G37*H11</f>
        <v>8010095.5228510853</v>
      </c>
      <c r="I37" s="12"/>
    </row>
    <row r="38" spans="1:9" s="10" customFormat="1" x14ac:dyDescent="0.25">
      <c r="A38" s="2"/>
      <c r="B38" s="34" t="s">
        <v>4</v>
      </c>
      <c r="C38" s="8" t="s">
        <v>6</v>
      </c>
      <c r="D38" s="51">
        <v>15</v>
      </c>
      <c r="E38" s="45">
        <v>5</v>
      </c>
      <c r="F38" s="52">
        <f t="shared" si="3"/>
        <v>0.33333333333333331</v>
      </c>
      <c r="G38" s="9">
        <v>15</v>
      </c>
      <c r="H38" s="9">
        <f>G38*H11</f>
        <v>6007571.6421383135</v>
      </c>
      <c r="I38" s="12"/>
    </row>
    <row r="39" spans="1:9" s="1" customFormat="1" ht="14.25" x14ac:dyDescent="0.2">
      <c r="A39" s="2" t="s">
        <v>8</v>
      </c>
      <c r="B39" s="3" t="s">
        <v>45</v>
      </c>
      <c r="C39" s="4"/>
      <c r="D39" s="18">
        <f>D40+D77+D53</f>
        <v>25500</v>
      </c>
      <c r="E39" s="18">
        <f>E40+E77+E53</f>
        <v>24700</v>
      </c>
      <c r="F39" s="7">
        <f t="shared" ref="F39" si="4">E39/D39*100</f>
        <v>96.862745098039213</v>
      </c>
      <c r="G39" s="18">
        <f>G40+G77+G53</f>
        <v>25991.9</v>
      </c>
      <c r="H39" s="18">
        <f>'[1]CA NĂM 2024'!$S$21</f>
        <v>4259229830.625</v>
      </c>
      <c r="I39" s="11"/>
    </row>
    <row r="40" spans="1:9" s="1" customFormat="1" ht="14.25" x14ac:dyDescent="0.2">
      <c r="A40" s="2" t="s">
        <v>7</v>
      </c>
      <c r="B40" s="3" t="s">
        <v>46</v>
      </c>
      <c r="C40" s="4" t="s">
        <v>6</v>
      </c>
      <c r="D40" s="18">
        <f>SUM(D41:D52)</f>
        <v>25460</v>
      </c>
      <c r="E40" s="18">
        <f>SUM(E41:E52)</f>
        <v>24678</v>
      </c>
      <c r="F40" s="7">
        <f>E40/D40*100</f>
        <v>96.928515318146111</v>
      </c>
      <c r="G40" s="18">
        <f>SUM(G41:G52)</f>
        <v>25911.9</v>
      </c>
      <c r="H40" s="18">
        <f>H39/(G40+G53)</f>
        <v>164120.15423244541</v>
      </c>
      <c r="I40" s="11"/>
    </row>
    <row r="41" spans="1:9" s="10" customFormat="1" x14ac:dyDescent="0.25">
      <c r="A41" s="2"/>
      <c r="B41" s="34" t="s">
        <v>31</v>
      </c>
      <c r="C41" s="8" t="s">
        <v>6</v>
      </c>
      <c r="D41" s="51">
        <v>0</v>
      </c>
      <c r="E41" s="53">
        <v>0</v>
      </c>
      <c r="F41" s="52"/>
      <c r="G41" s="9" t="s">
        <v>52</v>
      </c>
      <c r="H41" s="9"/>
      <c r="I41" s="12"/>
    </row>
    <row r="42" spans="1:9" s="10" customFormat="1" x14ac:dyDescent="0.25">
      <c r="A42" s="2"/>
      <c r="B42" s="34" t="s">
        <v>30</v>
      </c>
      <c r="C42" s="8" t="s">
        <v>6</v>
      </c>
      <c r="D42" s="51">
        <v>610</v>
      </c>
      <c r="E42" s="9">
        <v>472</v>
      </c>
      <c r="F42" s="52">
        <f t="shared" ref="F42:F52" si="5">E42/D42</f>
        <v>0.77377049180327873</v>
      </c>
      <c r="G42" s="9">
        <v>495.6</v>
      </c>
      <c r="H42" s="9">
        <f>H40*G42</f>
        <v>81337948.437599942</v>
      </c>
      <c r="I42" s="12"/>
    </row>
    <row r="43" spans="1:9" s="10" customFormat="1" x14ac:dyDescent="0.25">
      <c r="A43" s="2"/>
      <c r="B43" s="34" t="s">
        <v>41</v>
      </c>
      <c r="C43" s="8" t="s">
        <v>6</v>
      </c>
      <c r="D43" s="51">
        <v>1040</v>
      </c>
      <c r="E43" s="9">
        <v>971</v>
      </c>
      <c r="F43" s="52">
        <f t="shared" si="5"/>
        <v>0.93365384615384617</v>
      </c>
      <c r="G43" s="9">
        <v>1019.55</v>
      </c>
      <c r="H43" s="9">
        <f>H40*G43</f>
        <v>167328703.24768969</v>
      </c>
      <c r="I43" s="12"/>
    </row>
    <row r="44" spans="1:9" s="10" customFormat="1" x14ac:dyDescent="0.25">
      <c r="A44" s="2"/>
      <c r="B44" s="34" t="s">
        <v>34</v>
      </c>
      <c r="C44" s="8" t="s">
        <v>6</v>
      </c>
      <c r="D44" s="51">
        <v>1390</v>
      </c>
      <c r="E44" s="9">
        <v>1384</v>
      </c>
      <c r="F44" s="52">
        <f t="shared" si="5"/>
        <v>0.99568345323741003</v>
      </c>
      <c r="G44" s="9">
        <v>1453.2</v>
      </c>
      <c r="H44" s="9">
        <f>H40*G44</f>
        <v>238499408.13058966</v>
      </c>
      <c r="I44" s="12"/>
    </row>
    <row r="45" spans="1:9" x14ac:dyDescent="0.25">
      <c r="A45" s="31"/>
      <c r="B45" s="34" t="s">
        <v>36</v>
      </c>
      <c r="C45" s="33" t="s">
        <v>6</v>
      </c>
      <c r="D45" s="46">
        <v>1700</v>
      </c>
      <c r="E45" s="17">
        <v>1451</v>
      </c>
      <c r="F45" s="52">
        <f t="shared" si="5"/>
        <v>0.85352941176470587</v>
      </c>
      <c r="G45" s="17">
        <v>1523.55</v>
      </c>
      <c r="H45" s="17">
        <f>G45*H40</f>
        <v>250045260.9808422</v>
      </c>
    </row>
    <row r="46" spans="1:9" x14ac:dyDescent="0.25">
      <c r="A46" s="31"/>
      <c r="B46" s="34" t="s">
        <v>35</v>
      </c>
      <c r="C46" s="33" t="s">
        <v>6</v>
      </c>
      <c r="D46" s="46">
        <v>2320</v>
      </c>
      <c r="E46" s="17">
        <v>2277</v>
      </c>
      <c r="F46" s="52">
        <f t="shared" si="5"/>
        <v>0.98146551724137931</v>
      </c>
      <c r="G46" s="17">
        <v>2390.85</v>
      </c>
      <c r="H46" s="17">
        <f>G46*H40</f>
        <v>392386670.74664211</v>
      </c>
    </row>
    <row r="47" spans="1:9" x14ac:dyDescent="0.25">
      <c r="A47" s="31"/>
      <c r="B47" s="34" t="s">
        <v>33</v>
      </c>
      <c r="C47" s="33" t="s">
        <v>6</v>
      </c>
      <c r="D47" s="46">
        <v>1320</v>
      </c>
      <c r="E47" s="17">
        <v>1413</v>
      </c>
      <c r="F47" s="52">
        <f t="shared" si="5"/>
        <v>1.0704545454545455</v>
      </c>
      <c r="G47" s="17">
        <v>1483.65</v>
      </c>
      <c r="H47" s="17">
        <f>G47*H40</f>
        <v>243496866.82696763</v>
      </c>
    </row>
    <row r="48" spans="1:9" x14ac:dyDescent="0.25">
      <c r="A48" s="31"/>
      <c r="B48" s="34" t="s">
        <v>32</v>
      </c>
      <c r="C48" s="33" t="s">
        <v>6</v>
      </c>
      <c r="D48" s="46">
        <v>1370</v>
      </c>
      <c r="E48" s="17">
        <v>1331</v>
      </c>
      <c r="F48" s="52">
        <f t="shared" si="5"/>
        <v>0.97153284671532847</v>
      </c>
      <c r="G48" s="17">
        <v>1397.55</v>
      </c>
      <c r="H48" s="17">
        <f>G48*H40</f>
        <v>229366121.54755408</v>
      </c>
    </row>
    <row r="49" spans="1:9" x14ac:dyDescent="0.25">
      <c r="A49" s="31"/>
      <c r="B49" s="34" t="s">
        <v>39</v>
      </c>
      <c r="C49" s="33" t="s">
        <v>6</v>
      </c>
      <c r="D49" s="46">
        <v>3370</v>
      </c>
      <c r="E49" s="17">
        <v>4022</v>
      </c>
      <c r="F49" s="52">
        <f t="shared" si="5"/>
        <v>1.1934718100890207</v>
      </c>
      <c r="G49" s="17">
        <v>4223.1000000000004</v>
      </c>
      <c r="H49" s="17">
        <f>G49*H40</f>
        <v>693095823.33904028</v>
      </c>
    </row>
    <row r="50" spans="1:9" x14ac:dyDescent="0.25">
      <c r="A50" s="31"/>
      <c r="B50" s="34" t="s">
        <v>38</v>
      </c>
      <c r="C50" s="33" t="s">
        <v>6</v>
      </c>
      <c r="D50" s="46">
        <v>3600</v>
      </c>
      <c r="E50" s="17">
        <v>3121</v>
      </c>
      <c r="F50" s="52">
        <f t="shared" si="5"/>
        <v>0.86694444444444441</v>
      </c>
      <c r="G50" s="17">
        <v>3277.05</v>
      </c>
      <c r="H50" s="17">
        <f>G50*H40</f>
        <v>537829951.42743528</v>
      </c>
    </row>
    <row r="51" spans="1:9" x14ac:dyDescent="0.25">
      <c r="A51" s="31"/>
      <c r="B51" s="34" t="s">
        <v>37</v>
      </c>
      <c r="C51" s="33" t="s">
        <v>6</v>
      </c>
      <c r="D51" s="46">
        <v>5180</v>
      </c>
      <c r="E51" s="17">
        <v>4773</v>
      </c>
      <c r="F51" s="52">
        <f t="shared" si="5"/>
        <v>0.92142857142857137</v>
      </c>
      <c r="G51" s="17">
        <v>5011.6499999999996</v>
      </c>
      <c r="H51" s="17">
        <f>G51*H40</f>
        <v>822512770.95903492</v>
      </c>
    </row>
    <row r="52" spans="1:9" x14ac:dyDescent="0.25">
      <c r="A52" s="31"/>
      <c r="B52" s="34" t="s">
        <v>40</v>
      </c>
      <c r="C52" s="33" t="s">
        <v>6</v>
      </c>
      <c r="D52" s="46">
        <v>3560</v>
      </c>
      <c r="E52" s="17">
        <v>3463</v>
      </c>
      <c r="F52" s="52">
        <f t="shared" si="5"/>
        <v>0.97275280898876404</v>
      </c>
      <c r="G52" s="17">
        <v>3636.15</v>
      </c>
      <c r="H52" s="17">
        <f>G52*H40</f>
        <v>596765498.8123064</v>
      </c>
    </row>
    <row r="53" spans="1:9" s="1" customFormat="1" ht="14.25" x14ac:dyDescent="0.2">
      <c r="A53" s="31" t="s">
        <v>42</v>
      </c>
      <c r="B53" s="32" t="s">
        <v>47</v>
      </c>
      <c r="C53" s="35" t="s">
        <v>6</v>
      </c>
      <c r="D53" s="35">
        <f>SUM(D54:D57)</f>
        <v>0</v>
      </c>
      <c r="E53" s="16">
        <f>SUM(E54:E57)</f>
        <v>0</v>
      </c>
      <c r="F53" s="37"/>
      <c r="G53" s="16">
        <f>SUM(G54:G57)</f>
        <v>40</v>
      </c>
      <c r="H53" s="16"/>
      <c r="I53" s="11"/>
    </row>
    <row r="54" spans="1:9" x14ac:dyDescent="0.25">
      <c r="A54" s="31"/>
      <c r="B54" s="34" t="s">
        <v>31</v>
      </c>
      <c r="C54" s="33" t="s">
        <v>6</v>
      </c>
      <c r="D54" s="33">
        <v>0</v>
      </c>
      <c r="E54" s="17"/>
      <c r="F54" s="37"/>
      <c r="G54" s="17">
        <v>10</v>
      </c>
      <c r="H54" s="17">
        <f>G54*H40</f>
        <v>1641201.5423244541</v>
      </c>
    </row>
    <row r="55" spans="1:9" x14ac:dyDescent="0.25">
      <c r="A55" s="31"/>
      <c r="B55" s="34" t="s">
        <v>30</v>
      </c>
      <c r="C55" s="33" t="s">
        <v>6</v>
      </c>
      <c r="D55" s="33">
        <v>0</v>
      </c>
      <c r="E55" s="17"/>
      <c r="F55" s="37"/>
      <c r="G55" s="17">
        <v>10</v>
      </c>
      <c r="H55" s="17">
        <f>G55*H40</f>
        <v>1641201.5423244541</v>
      </c>
    </row>
    <row r="56" spans="1:9" x14ac:dyDescent="0.25">
      <c r="A56" s="31"/>
      <c r="B56" s="34" t="s">
        <v>41</v>
      </c>
      <c r="C56" s="33" t="s">
        <v>6</v>
      </c>
      <c r="D56" s="33">
        <v>0</v>
      </c>
      <c r="E56" s="17"/>
      <c r="F56" s="37"/>
      <c r="G56" s="17">
        <v>10</v>
      </c>
      <c r="H56" s="17">
        <f>G56*H40</f>
        <v>1641201.5423244541</v>
      </c>
    </row>
    <row r="57" spans="1:9" x14ac:dyDescent="0.25">
      <c r="A57" s="31"/>
      <c r="B57" s="34" t="s">
        <v>34</v>
      </c>
      <c r="C57" s="33" t="s">
        <v>6</v>
      </c>
      <c r="D57" s="33">
        <v>0</v>
      </c>
      <c r="E57" s="17"/>
      <c r="F57" s="37"/>
      <c r="G57" s="17">
        <v>10</v>
      </c>
      <c r="H57" s="17">
        <f>G57*H40</f>
        <v>1641201.5423244541</v>
      </c>
    </row>
    <row r="58" spans="1:9" x14ac:dyDescent="0.25">
      <c r="A58" s="31"/>
      <c r="B58" s="34" t="s">
        <v>36</v>
      </c>
      <c r="C58" s="33" t="s">
        <v>6</v>
      </c>
      <c r="D58" s="33">
        <v>0</v>
      </c>
      <c r="E58" s="17"/>
      <c r="F58" s="37"/>
      <c r="G58" s="17">
        <v>10</v>
      </c>
      <c r="H58" s="17"/>
    </row>
    <row r="59" spans="1:9" x14ac:dyDescent="0.25">
      <c r="A59" s="31"/>
      <c r="B59" s="34" t="s">
        <v>35</v>
      </c>
      <c r="C59" s="33" t="s">
        <v>6</v>
      </c>
      <c r="D59" s="33">
        <v>0</v>
      </c>
      <c r="E59" s="17"/>
      <c r="F59" s="37"/>
      <c r="G59" s="17">
        <v>10</v>
      </c>
      <c r="H59" s="17"/>
    </row>
    <row r="60" spans="1:9" x14ac:dyDescent="0.25">
      <c r="A60" s="31"/>
      <c r="B60" s="34" t="s">
        <v>33</v>
      </c>
      <c r="C60" s="33" t="s">
        <v>6</v>
      </c>
      <c r="D60" s="33">
        <v>10</v>
      </c>
      <c r="E60" s="17"/>
      <c r="F60" s="37"/>
      <c r="G60" s="17">
        <v>10</v>
      </c>
      <c r="H60" s="17"/>
    </row>
    <row r="61" spans="1:9" x14ac:dyDescent="0.25">
      <c r="A61" s="31"/>
      <c r="B61" s="34" t="s">
        <v>32</v>
      </c>
      <c r="C61" s="33" t="s">
        <v>6</v>
      </c>
      <c r="D61" s="33">
        <v>10</v>
      </c>
      <c r="E61" s="17"/>
      <c r="F61" s="37"/>
      <c r="G61" s="17">
        <v>10</v>
      </c>
      <c r="H61" s="17"/>
    </row>
    <row r="62" spans="1:9" x14ac:dyDescent="0.25">
      <c r="A62" s="31"/>
      <c r="B62" s="34" t="s">
        <v>39</v>
      </c>
      <c r="C62" s="33" t="s">
        <v>6</v>
      </c>
      <c r="D62" s="33">
        <v>10</v>
      </c>
      <c r="E62" s="17"/>
      <c r="F62" s="37"/>
      <c r="G62" s="17">
        <v>10</v>
      </c>
      <c r="H62" s="17"/>
    </row>
    <row r="63" spans="1:9" x14ac:dyDescent="0.25">
      <c r="A63" s="31"/>
      <c r="B63" s="34" t="s">
        <v>38</v>
      </c>
      <c r="C63" s="33" t="s">
        <v>6</v>
      </c>
      <c r="D63" s="33">
        <v>10</v>
      </c>
      <c r="E63" s="17"/>
      <c r="F63" s="37"/>
      <c r="G63" s="17">
        <v>10</v>
      </c>
      <c r="H63" s="17"/>
    </row>
    <row r="64" spans="1:9" x14ac:dyDescent="0.25">
      <c r="A64" s="31"/>
      <c r="B64" s="34" t="s">
        <v>37</v>
      </c>
      <c r="C64" s="33" t="s">
        <v>6</v>
      </c>
      <c r="D64" s="33">
        <v>0</v>
      </c>
      <c r="E64" s="17"/>
      <c r="F64" s="37"/>
      <c r="G64" s="17">
        <v>10</v>
      </c>
      <c r="H64" s="17"/>
    </row>
    <row r="65" spans="1:9" x14ac:dyDescent="0.25">
      <c r="A65" s="31"/>
      <c r="B65" s="34" t="s">
        <v>40</v>
      </c>
      <c r="C65" s="33" t="s">
        <v>6</v>
      </c>
      <c r="D65" s="33"/>
      <c r="E65" s="17"/>
      <c r="F65" s="37"/>
      <c r="G65" s="17"/>
      <c r="H65" s="17"/>
    </row>
    <row r="66" spans="1:9" s="1" customFormat="1" ht="14.25" x14ac:dyDescent="0.2">
      <c r="A66" s="2"/>
      <c r="B66" s="3" t="s">
        <v>48</v>
      </c>
      <c r="C66" s="4"/>
      <c r="D66" s="4"/>
      <c r="E66" s="5"/>
      <c r="F66" s="6"/>
      <c r="G66" s="7">
        <f>G68+G77</f>
        <v>7880</v>
      </c>
      <c r="H66" s="7">
        <f>'[1]CA NĂM 2024'!$S$24</f>
        <v>17436989965.657501</v>
      </c>
      <c r="I66" s="11"/>
    </row>
    <row r="67" spans="1:9" s="1" customFormat="1" ht="14.25" x14ac:dyDescent="0.2">
      <c r="A67" s="2"/>
      <c r="B67" s="3"/>
      <c r="C67" s="4"/>
      <c r="D67" s="4"/>
      <c r="E67" s="5"/>
      <c r="F67" s="6"/>
      <c r="G67" s="7"/>
      <c r="H67" s="7">
        <f>H66/G66</f>
        <v>2212815.9854895305</v>
      </c>
      <c r="I67" s="11"/>
    </row>
    <row r="68" spans="1:9" s="1" customFormat="1" ht="14.25" x14ac:dyDescent="0.2">
      <c r="A68" s="2" t="s">
        <v>7</v>
      </c>
      <c r="B68" s="3" t="s">
        <v>25</v>
      </c>
      <c r="C68" s="4" t="s">
        <v>6</v>
      </c>
      <c r="D68" s="47">
        <f>SUM(D69:D76)</f>
        <v>7440</v>
      </c>
      <c r="E68" s="47">
        <f>SUM(E69:E76)</f>
        <v>7344</v>
      </c>
      <c r="F68" s="5"/>
      <c r="G68" s="7">
        <f t="shared" ref="G68" si="6">SUM(G69:G76)</f>
        <v>7840</v>
      </c>
      <c r="H68" s="7">
        <f>SUM(H69:H76)</f>
        <v>17348477326.237919</v>
      </c>
      <c r="I68" s="11"/>
    </row>
    <row r="69" spans="1:9" s="10" customFormat="1" x14ac:dyDescent="0.25">
      <c r="A69" s="2"/>
      <c r="B69" s="34" t="s">
        <v>28</v>
      </c>
      <c r="C69" s="8" t="s">
        <v>6</v>
      </c>
      <c r="D69" s="48">
        <v>1140</v>
      </c>
      <c r="E69" s="48">
        <v>1040</v>
      </c>
      <c r="F69" s="52">
        <f t="shared" ref="F69:F76" si="7">E69/D69</f>
        <v>0.91228070175438591</v>
      </c>
      <c r="G69" s="9">
        <v>1100</v>
      </c>
      <c r="H69" s="9">
        <f>G69*H67</f>
        <v>2434097584.0384836</v>
      </c>
      <c r="I69" s="12"/>
    </row>
    <row r="70" spans="1:9" s="10" customFormat="1" x14ac:dyDescent="0.25">
      <c r="A70" s="2"/>
      <c r="B70" s="34" t="s">
        <v>29</v>
      </c>
      <c r="C70" s="8" t="s">
        <v>6</v>
      </c>
      <c r="D70" s="48">
        <v>1680</v>
      </c>
      <c r="E70" s="48">
        <v>1523</v>
      </c>
      <c r="F70" s="52">
        <f t="shared" si="7"/>
        <v>0.90654761904761905</v>
      </c>
      <c r="G70" s="9">
        <v>1600</v>
      </c>
      <c r="H70" s="9">
        <f>G70*H67</f>
        <v>3540505576.7832489</v>
      </c>
      <c r="I70" s="12"/>
    </row>
    <row r="71" spans="1:9" s="10" customFormat="1" x14ac:dyDescent="0.25">
      <c r="A71" s="2"/>
      <c r="B71" s="34" t="s">
        <v>59</v>
      </c>
      <c r="C71" s="8" t="s">
        <v>6</v>
      </c>
      <c r="D71" s="48">
        <v>1130</v>
      </c>
      <c r="E71" s="48">
        <v>1038</v>
      </c>
      <c r="F71" s="52">
        <f t="shared" si="7"/>
        <v>0.91858407079646021</v>
      </c>
      <c r="G71" s="9">
        <v>1100</v>
      </c>
      <c r="H71" s="9">
        <f>G71*H67</f>
        <v>2434097584.0384836</v>
      </c>
      <c r="I71" s="12"/>
    </row>
    <row r="72" spans="1:9" s="10" customFormat="1" x14ac:dyDescent="0.25">
      <c r="A72" s="2"/>
      <c r="B72" s="34" t="s">
        <v>60</v>
      </c>
      <c r="C72" s="8" t="s">
        <v>6</v>
      </c>
      <c r="D72" s="48">
        <v>860</v>
      </c>
      <c r="E72" s="48">
        <v>865</v>
      </c>
      <c r="F72" s="52">
        <f t="shared" si="7"/>
        <v>1.0058139534883721</v>
      </c>
      <c r="G72" s="9">
        <v>900</v>
      </c>
      <c r="H72" s="9">
        <f>G72*H67</f>
        <v>1991534386.9405775</v>
      </c>
      <c r="I72" s="12"/>
    </row>
    <row r="73" spans="1:9" s="10" customFormat="1" x14ac:dyDescent="0.25">
      <c r="A73" s="2"/>
      <c r="B73" s="34" t="s">
        <v>61</v>
      </c>
      <c r="C73" s="8" t="s">
        <v>6</v>
      </c>
      <c r="D73" s="48">
        <v>650</v>
      </c>
      <c r="E73" s="48">
        <v>669</v>
      </c>
      <c r="F73" s="52">
        <f t="shared" si="7"/>
        <v>1.0292307692307692</v>
      </c>
      <c r="G73" s="9">
        <v>740</v>
      </c>
      <c r="H73" s="9">
        <f>G73*H67</f>
        <v>1637483829.2622526</v>
      </c>
      <c r="I73" s="12"/>
    </row>
    <row r="74" spans="1:9" s="10" customFormat="1" x14ac:dyDescent="0.25">
      <c r="A74" s="2"/>
      <c r="B74" s="34" t="s">
        <v>3</v>
      </c>
      <c r="C74" s="8" t="s">
        <v>6</v>
      </c>
      <c r="D74" s="48">
        <v>760</v>
      </c>
      <c r="E74" s="48">
        <v>870</v>
      </c>
      <c r="F74" s="52">
        <f t="shared" si="7"/>
        <v>1.1447368421052631</v>
      </c>
      <c r="G74" s="9">
        <v>930</v>
      </c>
      <c r="H74" s="9">
        <f>G74*H67</f>
        <v>2057918866.5052633</v>
      </c>
      <c r="I74" s="12"/>
    </row>
    <row r="75" spans="1:9" s="10" customFormat="1" x14ac:dyDescent="0.25">
      <c r="A75" s="2"/>
      <c r="B75" s="34" t="s">
        <v>4</v>
      </c>
      <c r="C75" s="8" t="s">
        <v>6</v>
      </c>
      <c r="D75" s="48">
        <v>520</v>
      </c>
      <c r="E75" s="48">
        <v>516</v>
      </c>
      <c r="F75" s="52">
        <f t="shared" si="7"/>
        <v>0.99230769230769234</v>
      </c>
      <c r="G75" s="9">
        <v>570</v>
      </c>
      <c r="H75" s="9">
        <f>G75*H67</f>
        <v>1261305111.7290323</v>
      </c>
      <c r="I75" s="12"/>
    </row>
    <row r="76" spans="1:9" s="10" customFormat="1" x14ac:dyDescent="0.25">
      <c r="A76" s="2"/>
      <c r="B76" s="34" t="s">
        <v>5</v>
      </c>
      <c r="C76" s="8" t="s">
        <v>6</v>
      </c>
      <c r="D76" s="48">
        <v>700</v>
      </c>
      <c r="E76" s="48">
        <v>823</v>
      </c>
      <c r="F76" s="52">
        <f t="shared" si="7"/>
        <v>1.1757142857142857</v>
      </c>
      <c r="G76" s="9">
        <v>900</v>
      </c>
      <c r="H76" s="9">
        <f>G76*H67</f>
        <v>1991534386.9405775</v>
      </c>
      <c r="I76" s="12"/>
    </row>
    <row r="77" spans="1:9" s="1" customFormat="1" ht="14.25" x14ac:dyDescent="0.2">
      <c r="A77" s="31" t="s">
        <v>7</v>
      </c>
      <c r="B77" s="32" t="s">
        <v>43</v>
      </c>
      <c r="C77" s="35" t="s">
        <v>6</v>
      </c>
      <c r="D77" s="49">
        <f>SUM(D78:D81)</f>
        <v>40</v>
      </c>
      <c r="E77" s="16">
        <f>SUM(E78:E81)</f>
        <v>22</v>
      </c>
      <c r="F77" s="37"/>
      <c r="G77" s="16">
        <f>SUM(G78:G81)</f>
        <v>40</v>
      </c>
      <c r="H77" s="16">
        <f>SUM(H78:H81)</f>
        <v>88512639.41958122</v>
      </c>
      <c r="I77" s="11"/>
    </row>
    <row r="78" spans="1:9" x14ac:dyDescent="0.25">
      <c r="A78" s="31"/>
      <c r="B78" s="34" t="s">
        <v>38</v>
      </c>
      <c r="C78" s="33" t="s">
        <v>6</v>
      </c>
      <c r="D78" s="46">
        <v>10</v>
      </c>
      <c r="E78" s="17">
        <v>9</v>
      </c>
      <c r="F78" s="52">
        <f t="shared" ref="F78:F79" si="8">E78/D78</f>
        <v>0.9</v>
      </c>
      <c r="G78" s="17">
        <v>10</v>
      </c>
      <c r="H78" s="17">
        <f>G78*H67</f>
        <v>22128159.854895305</v>
      </c>
    </row>
    <row r="79" spans="1:9" x14ac:dyDescent="0.25">
      <c r="A79" s="31"/>
      <c r="B79" s="34" t="s">
        <v>39</v>
      </c>
      <c r="C79" s="33" t="s">
        <v>6</v>
      </c>
      <c r="D79" s="46">
        <v>10</v>
      </c>
      <c r="E79" s="17">
        <v>0</v>
      </c>
      <c r="F79" s="52">
        <f t="shared" si="8"/>
        <v>0</v>
      </c>
      <c r="G79" s="17">
        <v>10</v>
      </c>
      <c r="H79" s="17">
        <f>G79*H67</f>
        <v>22128159.854895305</v>
      </c>
    </row>
    <row r="80" spans="1:9" x14ac:dyDescent="0.25">
      <c r="A80" s="31"/>
      <c r="B80" s="34" t="s">
        <v>37</v>
      </c>
      <c r="C80" s="33" t="s">
        <v>6</v>
      </c>
      <c r="D80" s="46">
        <v>10</v>
      </c>
      <c r="E80" s="17">
        <v>10</v>
      </c>
      <c r="F80" s="52">
        <f t="shared" ref="F80:F81" si="9">E80/D80</f>
        <v>1</v>
      </c>
      <c r="G80" s="17">
        <v>10</v>
      </c>
      <c r="H80" s="17">
        <f>G80*H67</f>
        <v>22128159.854895305</v>
      </c>
    </row>
    <row r="81" spans="1:8" x14ac:dyDescent="0.25">
      <c r="A81" s="40"/>
      <c r="B81" s="41" t="s">
        <v>40</v>
      </c>
      <c r="C81" s="42" t="s">
        <v>6</v>
      </c>
      <c r="D81" s="50">
        <v>10</v>
      </c>
      <c r="E81" s="21">
        <v>3</v>
      </c>
      <c r="F81" s="54">
        <f t="shared" si="9"/>
        <v>0.3</v>
      </c>
      <c r="G81" s="21">
        <v>10</v>
      </c>
      <c r="H81" s="21">
        <f>G81*H67</f>
        <v>22128159.854895305</v>
      </c>
    </row>
    <row r="82" spans="1:8" x14ac:dyDescent="0.25">
      <c r="E82" s="43"/>
      <c r="F82" s="43"/>
    </row>
    <row r="83" spans="1:8" x14ac:dyDescent="0.25">
      <c r="E83" s="43"/>
      <c r="F83" s="43"/>
    </row>
    <row r="84" spans="1:8" x14ac:dyDescent="0.25">
      <c r="E84" s="43"/>
      <c r="F84" s="43"/>
    </row>
    <row r="85" spans="1:8" x14ac:dyDescent="0.25">
      <c r="E85" s="43"/>
      <c r="F85" s="43"/>
    </row>
    <row r="86" spans="1:8" x14ac:dyDescent="0.25">
      <c r="E86" s="43"/>
      <c r="F86" s="43"/>
    </row>
    <row r="87" spans="1:8" x14ac:dyDescent="0.25">
      <c r="E87" s="43"/>
      <c r="F87" s="43"/>
    </row>
    <row r="88" spans="1:8" x14ac:dyDescent="0.25">
      <c r="E88" s="43"/>
      <c r="F88" s="43"/>
    </row>
    <row r="89" spans="1:8" x14ac:dyDescent="0.25">
      <c r="E89" s="43"/>
      <c r="F89" s="43"/>
    </row>
    <row r="90" spans="1:8" x14ac:dyDescent="0.25">
      <c r="E90" s="43"/>
      <c r="F90" s="43"/>
    </row>
    <row r="91" spans="1:8" x14ac:dyDescent="0.25">
      <c r="E91" s="43"/>
      <c r="F91" s="43"/>
    </row>
    <row r="92" spans="1:8" x14ac:dyDescent="0.25">
      <c r="E92" s="43"/>
      <c r="F92" s="43"/>
    </row>
    <row r="93" spans="1:8" x14ac:dyDescent="0.25">
      <c r="E93" s="43"/>
      <c r="F93" s="43"/>
    </row>
    <row r="94" spans="1:8" x14ac:dyDescent="0.25">
      <c r="E94" s="43"/>
      <c r="F94" s="43"/>
    </row>
    <row r="95" spans="1:8" x14ac:dyDescent="0.25">
      <c r="E95" s="43"/>
      <c r="F95" s="43"/>
    </row>
    <row r="96" spans="1:8" x14ac:dyDescent="0.25">
      <c r="E96" s="43"/>
      <c r="F96" s="43"/>
    </row>
    <row r="97" spans="5:6" x14ac:dyDescent="0.25">
      <c r="E97" s="43"/>
      <c r="F97" s="43"/>
    </row>
    <row r="98" spans="5:6" x14ac:dyDescent="0.25">
      <c r="E98" s="43"/>
      <c r="F98" s="43"/>
    </row>
    <row r="99" spans="5:6" x14ac:dyDescent="0.25">
      <c r="E99" s="43"/>
      <c r="F99" s="43"/>
    </row>
    <row r="100" spans="5:6" x14ac:dyDescent="0.25">
      <c r="E100" s="43"/>
      <c r="F100" s="43"/>
    </row>
    <row r="101" spans="5:6" x14ac:dyDescent="0.25">
      <c r="E101" s="43"/>
      <c r="F101" s="43"/>
    </row>
    <row r="102" spans="5:6" x14ac:dyDescent="0.25">
      <c r="E102" s="43"/>
      <c r="F102" s="43"/>
    </row>
    <row r="103" spans="5:6" x14ac:dyDescent="0.25">
      <c r="E103" s="43"/>
      <c r="F103" s="43"/>
    </row>
    <row r="104" spans="5:6" x14ac:dyDescent="0.25">
      <c r="E104" s="43"/>
      <c r="F104" s="43"/>
    </row>
    <row r="105" spans="5:6" x14ac:dyDescent="0.25">
      <c r="E105" s="43"/>
      <c r="F105" s="43"/>
    </row>
    <row r="106" spans="5:6" x14ac:dyDescent="0.25">
      <c r="E106" s="43"/>
      <c r="F106" s="43"/>
    </row>
    <row r="107" spans="5:6" x14ac:dyDescent="0.25">
      <c r="E107" s="43"/>
      <c r="F107" s="43"/>
    </row>
    <row r="108" spans="5:6" x14ac:dyDescent="0.25">
      <c r="E108" s="43"/>
      <c r="F108" s="43"/>
    </row>
    <row r="109" spans="5:6" x14ac:dyDescent="0.25">
      <c r="E109" s="43"/>
      <c r="F109" s="43"/>
    </row>
    <row r="110" spans="5:6" x14ac:dyDescent="0.25">
      <c r="E110" s="43"/>
      <c r="F110" s="43"/>
    </row>
    <row r="111" spans="5:6" x14ac:dyDescent="0.25">
      <c r="E111" s="43"/>
      <c r="F111" s="43"/>
    </row>
    <row r="112" spans="5:6" x14ac:dyDescent="0.25">
      <c r="E112" s="43"/>
      <c r="F112" s="43"/>
    </row>
    <row r="113" spans="5:6" x14ac:dyDescent="0.25">
      <c r="E113" s="43"/>
      <c r="F113" s="43"/>
    </row>
    <row r="114" spans="5:6" x14ac:dyDescent="0.25">
      <c r="E114" s="43"/>
      <c r="F114" s="43"/>
    </row>
    <row r="115" spans="5:6" x14ac:dyDescent="0.25">
      <c r="E115" s="43"/>
      <c r="F115" s="43"/>
    </row>
    <row r="116" spans="5:6" x14ac:dyDescent="0.25">
      <c r="E116" s="43"/>
      <c r="F116" s="43"/>
    </row>
    <row r="117" spans="5:6" x14ac:dyDescent="0.25">
      <c r="E117" s="43"/>
      <c r="F117" s="43"/>
    </row>
    <row r="118" spans="5:6" x14ac:dyDescent="0.25">
      <c r="E118" s="43"/>
      <c r="F118" s="43"/>
    </row>
    <row r="119" spans="5:6" x14ac:dyDescent="0.25">
      <c r="E119" s="43"/>
      <c r="F119" s="43"/>
    </row>
    <row r="120" spans="5:6" x14ac:dyDescent="0.25">
      <c r="E120" s="43"/>
      <c r="F120" s="43"/>
    </row>
    <row r="121" spans="5:6" x14ac:dyDescent="0.25">
      <c r="E121" s="43"/>
      <c r="F121" s="43"/>
    </row>
    <row r="122" spans="5:6" x14ac:dyDescent="0.25">
      <c r="E122" s="43"/>
      <c r="F122" s="43"/>
    </row>
    <row r="123" spans="5:6" x14ac:dyDescent="0.25">
      <c r="E123" s="43"/>
      <c r="F123" s="43"/>
    </row>
    <row r="124" spans="5:6" x14ac:dyDescent="0.25">
      <c r="E124" s="43"/>
      <c r="F124" s="43"/>
    </row>
    <row r="125" spans="5:6" x14ac:dyDescent="0.25">
      <c r="E125" s="43"/>
      <c r="F125" s="43"/>
    </row>
    <row r="126" spans="5:6" x14ac:dyDescent="0.25">
      <c r="E126" s="43"/>
      <c r="F126" s="43"/>
    </row>
    <row r="127" spans="5:6" x14ac:dyDescent="0.25">
      <c r="E127" s="43"/>
      <c r="F127" s="43"/>
    </row>
    <row r="128" spans="5:6" x14ac:dyDescent="0.25">
      <c r="E128" s="43"/>
      <c r="F128" s="43"/>
    </row>
    <row r="129" spans="5:6" x14ac:dyDescent="0.25">
      <c r="E129" s="43"/>
      <c r="F129" s="43"/>
    </row>
    <row r="130" spans="5:6" x14ac:dyDescent="0.25">
      <c r="E130" s="43"/>
      <c r="F130" s="43"/>
    </row>
    <row r="131" spans="5:6" x14ac:dyDescent="0.25">
      <c r="E131" s="43"/>
      <c r="F131" s="43"/>
    </row>
    <row r="132" spans="5:6" x14ac:dyDescent="0.25">
      <c r="E132" s="43"/>
      <c r="F132" s="43"/>
    </row>
  </sheetData>
  <sheetProtection password="D26A" sheet="1" objects="1" scenarios="1"/>
  <mergeCells count="10">
    <mergeCell ref="H4:H5"/>
    <mergeCell ref="A1:H1"/>
    <mergeCell ref="A4:A5"/>
    <mergeCell ref="B4:B5"/>
    <mergeCell ref="C4:C5"/>
    <mergeCell ref="E4:E5"/>
    <mergeCell ref="G4:G5"/>
    <mergeCell ref="D4:D5"/>
    <mergeCell ref="F4:F5"/>
    <mergeCell ref="A2:H2"/>
  </mergeCells>
  <pageMargins left="0.45" right="0.2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 giao DT KCB theo chỉ tiêu KH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2025-02-19T01:49:37Z</cp:lastPrinted>
  <dcterms:created xsi:type="dcterms:W3CDTF">2024-01-22T01:11:49Z</dcterms:created>
  <dcterms:modified xsi:type="dcterms:W3CDTF">2025-02-19T07:28:58Z</dcterms:modified>
</cp:coreProperties>
</file>